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Rekonstrukce mostu v km 155,900 trati Břeclav - Brno\ZM02\Do soutěže\"/>
    </mc:Choice>
  </mc:AlternateContent>
  <bookViews>
    <workbookView xWindow="0" yWindow="0" windowWidth="0" windowHeight="0"/>
  </bookViews>
  <sheets>
    <sheet name="Rekapitulace" sheetId="16" r:id="rId1"/>
    <sheet name="SO 10-10-01.01" sheetId="2" r:id="rId2"/>
    <sheet name="SO 10-10-01.02" sheetId="3" r:id="rId3"/>
    <sheet name="SO 10-20-01" sheetId="4" r:id="rId4"/>
    <sheet name="SO 10-30-01" sheetId="5" r:id="rId5"/>
    <sheet name="SO 10-30-02" sheetId="6" r:id="rId6"/>
    <sheet name="SO 10-30-03" sheetId="7" r:id="rId7"/>
    <sheet name="SO 10-30-04" sheetId="8" r:id="rId8"/>
    <sheet name="SO 10-30-05" sheetId="9" r:id="rId9"/>
    <sheet name="SO 10-50-01" sheetId="10" r:id="rId10"/>
    <sheet name="SO 10-50-02" sheetId="11" r:id="rId11"/>
    <sheet name="SO 10-81-01" sheetId="12" r:id="rId12"/>
    <sheet name="SO 10-81-02" sheetId="13" r:id="rId13"/>
    <sheet name="SO 98-98" sheetId="14" r:id="rId14"/>
    <sheet name="SO 90-90" sheetId="15" r:id="rId15"/>
  </sheets>
  <calcPr/>
</workbook>
</file>

<file path=xl/calcChain.xml><?xml version="1.0" encoding="utf-8"?>
<calcChain xmlns="http://schemas.openxmlformats.org/spreadsheetml/2006/main">
  <c i="15" l="1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16" r="C7"/>
  <c r="C6"/>
  <c r="F29"/>
  <c r="D29"/>
  <c r="C29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5"/>
  <c r="D15"/>
  <c r="C15"/>
  <c r="E20"/>
  <c r="F20"/>
  <c r="D20"/>
  <c r="C20"/>
  <c r="E19"/>
  <c r="F19"/>
  <c r="D19"/>
  <c r="C19"/>
  <c r="E18"/>
  <c r="F18"/>
  <c r="D18"/>
  <c r="C18"/>
  <c r="E17"/>
  <c r="F17"/>
  <c r="D17"/>
  <c r="C17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163"/>
  <c r="L163"/>
  <c r="AA176"/>
  <c r="O176"/>
  <c r="M176"/>
  <c r="I176"/>
  <c r="AA172"/>
  <c r="O172"/>
  <c r="M172"/>
  <c r="I172"/>
  <c r="AA168"/>
  <c r="O168"/>
  <c r="M168"/>
  <c r="I168"/>
  <c r="AA164"/>
  <c r="O164"/>
  <c r="M164"/>
  <c r="I164"/>
  <c r="M158"/>
  <c r="L158"/>
  <c r="AA159"/>
  <c r="O159"/>
  <c r="M159"/>
  <c r="I159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20"/>
  <c r="L120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82"/>
  <c r="L82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50"/>
  <c r="L50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37"/>
  <c r="L37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0" r="T7"/>
  <c r="M8"/>
  <c r="L8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81"/>
  <c r="L81"/>
  <c r="AA82"/>
  <c r="O82"/>
  <c r="M82"/>
  <c r="I82"/>
  <c r="M48"/>
  <c r="L48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00"/>
  <c r="L100"/>
  <c r="AA101"/>
  <c r="O101"/>
  <c r="M101"/>
  <c r="I101"/>
  <c r="M23"/>
  <c r="L23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7" r="T7"/>
  <c r="M8"/>
  <c r="L8"/>
  <c r="M9"/>
  <c r="L9"/>
  <c r="AA10"/>
  <c r="O10"/>
  <c r="M10"/>
  <c r="I10"/>
  <c i="6" r="T7"/>
  <c r="M8"/>
  <c r="L8"/>
  <c r="M209"/>
  <c r="L209"/>
  <c r="AA210"/>
  <c r="O210"/>
  <c r="M210"/>
  <c r="I210"/>
  <c r="M88"/>
  <c r="L8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M55"/>
  <c r="L55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300"/>
  <c r="L300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M259"/>
  <c r="L259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M206"/>
  <c r="L206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M201"/>
  <c r="L201"/>
  <c r="AA202"/>
  <c r="O202"/>
  <c r="M202"/>
  <c r="I202"/>
  <c r="M188"/>
  <c r="L188"/>
  <c r="AA197"/>
  <c r="O197"/>
  <c r="M197"/>
  <c r="I197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50"/>
  <c r="L150"/>
  <c r="AA159"/>
  <c r="O159"/>
  <c r="M159"/>
  <c r="I159"/>
  <c r="AA155"/>
  <c r="O155"/>
  <c r="M155"/>
  <c r="I155"/>
  <c r="AA151"/>
  <c r="O151"/>
  <c r="M151"/>
  <c r="I151"/>
  <c r="M113"/>
  <c r="L113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80"/>
  <c r="L80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M59"/>
  <c r="L59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46"/>
  <c r="L46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8"/>
  <c r="O18"/>
  <c r="M18"/>
  <c r="I18"/>
  <c r="AA14"/>
  <c r="O14"/>
  <c r="M14"/>
  <c r="I14"/>
  <c r="AA10"/>
  <c r="O10"/>
  <c r="M10"/>
  <c r="I10"/>
  <c i="2" r="T7"/>
  <c r="M8"/>
  <c r="L8"/>
  <c r="M134"/>
  <c r="L134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M125"/>
  <c r="L125"/>
  <c r="AA130"/>
  <c r="O130"/>
  <c r="M130"/>
  <c r="I130"/>
  <c r="AA126"/>
  <c r="O126"/>
  <c r="M126"/>
  <c r="I126"/>
  <c r="M112"/>
  <c r="L112"/>
  <c r="AA121"/>
  <c r="O121"/>
  <c r="M121"/>
  <c r="I121"/>
  <c r="AA117"/>
  <c r="O117"/>
  <c r="M117"/>
  <c r="I117"/>
  <c r="AA113"/>
  <c r="O113"/>
  <c r="M113"/>
  <c r="I113"/>
  <c r="M55"/>
  <c r="L55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2"/>
  <c r="L22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<sst xmlns="http://schemas.openxmlformats.org/spreadsheetml/2006/main">
  <si>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</si>
  <si>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2022-072</t>
  </si>
  <si>
    <t>Rekonstrukce mostu v km 155,900 trati Břeclav - Brno - zm02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</si>
  <si>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</si>
  <si>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</si>
  <si>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</si>
  <si>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</si>
  <si>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</si>
  <si>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</si>
  <si>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</si>
  <si>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</si>
  <si>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</si>
  <si>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</si>
  <si>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Kolejový svršek</t>
  </si>
  <si>
    <t xml:space="preserve">  SO 10-10-01.01</t>
  </si>
  <si>
    <t>ŽST Brno hl.n., železniční svršek</t>
  </si>
  <si>
    <t xml:space="preserve">  SO 10-10-01.02</t>
  </si>
  <si>
    <t>ŽST Brno hl.n., železniční svršek, následná úprava</t>
  </si>
  <si>
    <t>D.2.1.4</t>
  </si>
  <si>
    <t>Mosty, propustky, zdi</t>
  </si>
  <si>
    <t xml:space="preserve">  SO 10-20-01</t>
  </si>
  <si>
    <t>ŽST Brno hl.n., most ev. km 155,900</t>
  </si>
  <si>
    <t>D.2.1.5</t>
  </si>
  <si>
    <t>Ostatní inženýrské objekty</t>
  </si>
  <si>
    <t xml:space="preserve">  SO 10-30-01</t>
  </si>
  <si>
    <t>ŽST Brno hl.n., přeložky a ochrany drážních sdělovacích kabelů</t>
  </si>
  <si>
    <t xml:space="preserve">  SO 10-30-02</t>
  </si>
  <si>
    <t>ŽST Brno hl.n., přeložky a ochrany dráž. sil. kabelů</t>
  </si>
  <si>
    <t xml:space="preserve">  SO 10-30-03</t>
  </si>
  <si>
    <t>ŽST Brno hl.n., přeložky a ochrany kabelů EGD_NENACEŇOVAT</t>
  </si>
  <si>
    <t xml:space="preserve">  SO 10-30-04</t>
  </si>
  <si>
    <t>ŽST Brno hl.n., úpravy VO (TSB Brno)</t>
  </si>
  <si>
    <t xml:space="preserve">  SO 10-30-05</t>
  </si>
  <si>
    <t>ŽST Brno hl.n., přeložky a ochrany kabelů CETIN_NENACEŇOVAT</t>
  </si>
  <si>
    <t>D.2.1.8</t>
  </si>
  <si>
    <t>Pozemní komunikace</t>
  </si>
  <si>
    <t xml:space="preserve">  SO 10-50-01</t>
  </si>
  <si>
    <t>ŽST Brno hl.n., obnova ploch pod mostem</t>
  </si>
  <si>
    <t xml:space="preserve">  SO 10-50-02</t>
  </si>
  <si>
    <t>ŽST Brno hl.n., zpevněné plochy na mostě</t>
  </si>
  <si>
    <t>D.2.3.1</t>
  </si>
  <si>
    <t>Trakční vedení</t>
  </si>
  <si>
    <t xml:space="preserve">  SO 10-81-01</t>
  </si>
  <si>
    <t>ŽST Brno hl.n., úprava TV</t>
  </si>
  <si>
    <t xml:space="preserve">  SO 10-81-02</t>
  </si>
  <si>
    <t>ŽST Brno hl.n., úpravy trolejového vedení MHD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</si>
  <si>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</si>
  <si>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</si>
  <si>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</si>
  <si>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</si>
  <si>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</si>
  <si>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</si>
  <si>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</si>
  <si>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</si>
  <si>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</si>
  <si>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</si>
  <si>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</si>
  <si>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</si>
  <si>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</si>
  <si>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</si>
  <si>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</si>
  <si>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</si>
  <si>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</si>
  <si>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</si>
  <si>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</si>
  <si>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</si>
  <si>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</si>
  <si>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</si>
  <si>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</si>
  <si>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</si>
  <si>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</si>
  <si>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</si>
  <si>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</si>
  <si>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</si>
  <si>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10-10-01.01</t>
  </si>
  <si>
    <t>SD</t>
  </si>
  <si>
    <t>0</t>
  </si>
  <si>
    <t>Všeobecné podmínky:</t>
  </si>
  <si>
    <t>P</t>
  </si>
  <si>
    <t>R02911</t>
  </si>
  <si>
    <t/>
  </si>
  <si>
    <t>OSTATNÍ POŽADAVKY - GEODETICKÉ ZAMĚŘENÍ</t>
  </si>
  <si>
    <t>KPL</t>
  </si>
  <si>
    <t>PP</t>
  </si>
  <si>
    <t>Obsahuje veškeré práce spojené s geodetickým vytyčením a zaměřením skutečného stavu po stavbě.</t>
  </si>
  <si>
    <t>VV</t>
  </si>
  <si>
    <t xml:space="preserve"> "` ``1: Dle technické zprávy, výkresových příloh projektové dokumentace, TKP staveb státních drah a výkazů materiálu projektu a souhrnných částí dokume"_x000d_
 Celkem 1 = 1,000 [A]_x000d_</t>
  </si>
  <si>
    <t>TS</t>
  </si>
  <si>
    <t>zahrnuje veškeré náklady spojené s objednatelem požadovanými pracemi</t>
  </si>
  <si>
    <t>R029511</t>
  </si>
  <si>
    <t>OSTATNÍ POŽADAVKY - KONTROLA GPK MĚŘÍCÍM VOZEM</t>
  </si>
  <si>
    <t xml:space="preserve"> "` ``1: Dle technické zprávy, výkresových příloh projektové dokumentace, TKP staveb státních drah a výkazů materiálu projektu a souhrnných částí dokume"_x000d_
 Celkem 0.155 = 0,155 [A]_x000d_</t>
  </si>
  <si>
    <t>R029512</t>
  </si>
  <si>
    <t>OSTATNÍ POŽADAVKY - KONTROLA PROSTOROVÉ PRŮCHODNOSTI</t>
  </si>
  <si>
    <t>015</t>
  </si>
  <si>
    <t>Poplatky za skládku:</t>
  </si>
  <si>
    <t>R015140</t>
  </si>
  <si>
    <t>907</t>
  </si>
  <si>
    <t xml:space="preserve">NEOCEŇOVAT - POPLATKY ZA LIKVIDACI ODPADŮ NEKONTAMINOVANÝCH - 17 01 01  BETON Z DEMOLIC OBJEKTŮ, ZÁKLADŮ TV</t>
  </si>
  <si>
    <t>T</t>
  </si>
  <si>
    <t>Položku NENACEŇOVAT v rámci výběrového řízení na zhotovení stavby, viz SO 90-90
Panely v koleji za výhybkou č.47 + námezníky</t>
  </si>
  <si>
    <t xml:space="preserve"> "` ``1: Dle technické zprávy, výkresových příloh projektové dokumentace, TKP staveb státních drah a výkazů materiálu projektu a souhrnných částí dokume"_x000d_
 Celkem 20.936 = 20,936 [A]_x000d_</t>
  </si>
  <si>
    <t xml:space="preserve"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</si>
  <si>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R015150</t>
  </si>
  <si>
    <t>908</t>
  </si>
  <si>
    <t xml:space="preserve">NEOCEŇOVAT - POPLATKY ZA LIKVIDACI ODPADŮ NEKONTAMINOVANÝCH - 17 05 08  ŠTĚRK Z KOLEJIŠTĚ (ODPAD PO RECYKLACI)</t>
  </si>
  <si>
    <t>Položku NENACEŇOVAT v rámci výběrového řízení na zhotovení stavby, viz SO 90-90</t>
  </si>
  <si>
    <t xml:space="preserve"> "` ``1: Dle technické zprávy, výkresových příloh projektové dokumentace, TKP staveb státních drah a výkazů materiálu projektu a souhrnných částí dokume"_x000d_
 Celkem 110.313 = 110,313 [A]_x000d_</t>
  </si>
  <si>
    <t>R015250</t>
  </si>
  <si>
    <t>919</t>
  </si>
  <si>
    <t xml:space="preserve">NEOCEŇOVAT - POPLATKY ZA LIKVIDACI ODPADŮ NEKONTAMINOVANÝCH - 17 02 03  POLYETYLÉNOVÉ  PODLOŽKY (ŽEL. SVRŠEK)</t>
  </si>
  <si>
    <t>Položku NENACEŇOVAT v rámci výběrového řízení na zhotovení stavby, viz SO 90-90
Viz výkaz výměr</t>
  </si>
  <si>
    <t xml:space="preserve"> "` ``1: Dle technické zprávy, výkresových příloh projektové dokumentace, TKP staveb státních drah a výkazů materiálu projektu a souhrnných částí dokume"_x000d_
 Celkem 0.021 = 0,021 [A]_x000d_</t>
  </si>
  <si>
    <t>R015260</t>
  </si>
  <si>
    <t>920</t>
  </si>
  <si>
    <t xml:space="preserve">NEOCEŇOVAT - POPLATKY ZA LIKVIDACI ODPADŮ NEKONTAMINOVANÝCH - 07 02 99  PRYŽOVÉ PODLOŽKY (ŽEL. SVRŠEK)</t>
  </si>
  <si>
    <t xml:space="preserve"> "` ``1: Dle technické zprávy, výkresových příloh projektové dokumentace, TKP staveb státních drah a výkazů materiálu projektu a souhrnných částí dokume"_x000d_
 Celkem 0.047 = 0,047 [A]_x000d_</t>
  </si>
  <si>
    <t>R015330.1</t>
  </si>
  <si>
    <t>929</t>
  </si>
  <si>
    <t>NEOCEŇOVAT - POPLATKY ZA LIKVIDACI ODPADŮ NEKONTAMINOVANÝCH VČ. DOPRAVY A MANIPULACE- 17 04 01 ODPAD MĚDI A JEJICH SLITIN, 17 04 02 ODPAD HLINÍKU, 17 01 05 ŽELE</t>
  </si>
  <si>
    <t>Položku NENACEŇOVAT v rámci výběrového řízení na zhotovení stavby, viz SO 90-90, Snesené kolejnice S49</t>
  </si>
  <si>
    <t xml:space="preserve"> "` ``1: Dle technické zprávy, výkresových příloh projektové dokumentace, TKP staveb státních drah a výkazů materiálu projektu a souhrnných částí dokume"_x000d_
 Celkem 8.389 = 8,389 [A]_x000d_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</si>
  <si>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
2. Způsob měření:   
Tunou se rozumí hmotnost odpadu vytříděného v souladu se zákonem č. 541/2001 Sb., o nakládání s odpady, v platném znění.</t>
  </si>
  <si>
    <t>R015510</t>
  </si>
  <si>
    <t>939</t>
  </si>
  <si>
    <t xml:space="preserve">NEOCEŇOVAT - POPLATKY ZA LIKVIDACI ODPADŮ NEBEZPEČNÝCH - 17 05 07*  LOKÁLNĚ ZNEČIŠTĚNÝ ŠTĚRK A ZEMINA Z KOLEJIŠTĚ (VÝHYBKY)</t>
  </si>
  <si>
    <t xml:space="preserve"> "` ``1: Dle technické zprávy, výkresových příloh projektové dokumentace, TKP staveb státních drah a výkazů materiálu projektu a souhrnných částí dokume"_x000d_
 Celkem 53.218 = 53,218 [A]_x000d_</t>
  </si>
  <si>
    <t>R015520</t>
  </si>
  <si>
    <t>940</t>
  </si>
  <si>
    <t xml:space="preserve">NEOCEŇOVAT - POPLATKY ZA LIKVIDACI ODPADŮ NEBEZPEČNÝCH - 17 02 04*  ŽELEZNIČNÍ PRAŽCE DŘEVĚNÉ</t>
  </si>
  <si>
    <t>Položku NENACEŇOVAT v rámci výběrového řízení na zhotovení stavby, viz SO 90-90, Pražce v koleji + krátké výhybkové pražce. Viz výkaz výměr</t>
  </si>
  <si>
    <t xml:space="preserve"> "` ``1: Dle technické zprávy, výkresových příloh projektové dokumentace, TKP staveb státních drah a výkazů materiálu projektu a souhrnných částí dokume"_x000d_
 Celkem 4.89 = 4,890 [A]_x000d_</t>
  </si>
  <si>
    <t>R015660</t>
  </si>
  <si>
    <t>956</t>
  </si>
  <si>
    <t xml:space="preserve">NEOCEŇOVAT - POPLATKY ZA LIKVIDACI ODPADŮ NEBEZPEČNÝCH - 17 02 04*  ŽELEZNIČNÍ PRAŽCE DŘEVĚNÉ - MOSTNICE</t>
  </si>
  <si>
    <t>Položku NENACEŇOVAT v rámci výběrového řízení na zhotovení stavby, viz SO 90-90
Mostnice. Viz výkaz výměr.</t>
  </si>
  <si>
    <t xml:space="preserve"> "` ``1: Dle technické zprávy, výkresových příloh projektové dokumentace, TKP staveb státních drah a výkazů materiálu projektu a souhrnných částí dokume"_x000d_
 Celkem 9.1 = 9,100 [A]_x000d_</t>
  </si>
  <si>
    <t>5</t>
  </si>
  <si>
    <t>Komunikace:</t>
  </si>
  <si>
    <t>512550</t>
  </si>
  <si>
    <t>KOLEJOVÉ LOŽE - ZŘÍZENÍ Z KAMENIVA HRUBÉHO DRCENÉHO (ŠTĚRK)</t>
  </si>
  <si>
    <t>M3</t>
  </si>
  <si>
    <t>OTSKP 2023</t>
  </si>
  <si>
    <t>Viz výkaz výměr</t>
  </si>
  <si>
    <t xml:space="preserve"> "` ``1: Dle technické zprávy, výkresových příloh projektové dokumentace, TKP staveb státních drah a výkazů materiálu projektu a souhrnných částí dokume"_x000d_
 Celkem 188.3 = 188,300 [A]_x000d_</t>
  </si>
  <si>
    <t xml:space="preserve"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</si>
  <si>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</si>
  <si>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</si>
  <si>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>Viz výkaz výměr
Doplnění kolejového lože na délku SVÚ 15% z objemu lože</t>
  </si>
  <si>
    <t xml:space="preserve"> "` ``1: Dle technické zprávy, výkresových příloh projektové dokumentace, TKP staveb státních drah a výkazů materiálu projektu a souhrnných částí dokume"_x000d_
 Celkem 3.166 = 3,166 [A]_x000d_</t>
  </si>
  <si>
    <t>528141</t>
  </si>
  <si>
    <t>KOLEJ 49 E1, ROZD. "C", BEZSTYKOVÁ, PR. BET. PODKLADNICOVÝ UŽITÝ, UP. TUHÉ</t>
  </si>
  <si>
    <t>M</t>
  </si>
  <si>
    <t>Za výhybkou č. 53 - odbočná větev.</t>
  </si>
  <si>
    <t xml:space="preserve"> "` ``1: Dle technické zprávy, výkresových příloh projektové dokumentace, TKP staveb státních drah a výkazů materiálu projektu a souhrnných částí dokume"_x000d_
 Celkem 12.972 = 12,972 [A]_x000d_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</si>
  <si>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</si>
  <si>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534341</t>
  </si>
  <si>
    <t>REGENEROVANÁ J S 49 1:7,5-190, PR. DŘ., UP. TUHÉ</t>
  </si>
  <si>
    <t>KUS</t>
  </si>
  <si>
    <t>Výhybka č. 53</t>
  </si>
  <si>
    <t xml:space="preserve">1. Položka obsahuje:  – ověření kvality vyzískaných materiálů s případnou regenerací do předpisového stavu  – defektoskopické zkoušky kolejnic, jsou-li vyžadovány  – dodávku uvedeného typu výhybky nebo jiné výhybkové konstrukce včetně pražců, upevňovadel a drobného kolejiva v uvedeném rozdělení koleje pro normální rozchod kolejí (1435 mm)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</si>
  <si>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542121</t>
  </si>
  <si>
    <t>SMĚROVÉ A VÝŠKOVÉ VYROVNÁNÍ KOLEJE NA PRAŽCÍCH BETONOVÝCH DO 0,05 M</t>
  </si>
  <si>
    <t>Kolej č. 801a</t>
  </si>
  <si>
    <t xml:space="preserve"> "` ``1: Dle technické zprávy, výkresových příloh projektové dokumentace, TKP staveb státních drah a výkazů materiálu projektu a souhrnných částí dokume"_x000d_
 Celkem 13.447 = 13,447 [A]_x000d_</t>
  </si>
  <si>
    <t xml:space="preserve"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</si>
  <si>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543211</t>
  </si>
  <si>
    <t>VÝMĚNA JEDNOTLIVÉHO PRAŽCE DŘEVĚNÉHO, UPEVNĚNÍ TUHÉ</t>
  </si>
  <si>
    <t>Krátké pražce za výhybkou.
U výhybky č. 47 a 53.</t>
  </si>
  <si>
    <t xml:space="preserve"> "` ``1: Dle technické zprávy, výkresových příloh projektové dokumentace, TKP staveb státních drah a výkazů materiálu projektu a souhrnných částí dokume"_x000d_
 Celkem 12 = 12,000 [A]_x000d_</t>
  </si>
  <si>
    <t xml:space="preserve"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</si>
  <si>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543411</t>
  </si>
  <si>
    <t>VÝMĚNA UPEVNĚNÍ (ŠROUBŮ, SPON, SVĚREK, KROUŽKŮ) TUHÉHO</t>
  </si>
  <si>
    <t>PÁR</t>
  </si>
  <si>
    <t>Pražce SB8P z koleje č. 801a</t>
  </si>
  <si>
    <t xml:space="preserve"> "` ``1: Dle technické zprávy, výkresových příloh projektové dokumentace, TKP staveb státních drah a výkazů materiálu projektu a souhrnných částí dokume"_x000d_
 Celkem 13 = 13,000 [A]_x000d_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</si>
  <si>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X 3. Způsob měření: Udává se vždy pár, tj. po dvou kusech úložných ploch kolejnice na každém pražci.</t>
  </si>
  <si>
    <t>543430</t>
  </si>
  <si>
    <t>VÝMĚNA PODLOŽEK POD KOLEJNICEMI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</si>
  <si>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vždy pár, tj. po dvou kusech úložných ploch kolejnice na každém pražci.</t>
  </si>
  <si>
    <t>545121</t>
  </si>
  <si>
    <t>SVAR KOLEJNIC (STEJNÉHO TVARU) 49 E1, T JEDNOTLIVĚ</t>
  </si>
  <si>
    <t xml:space="preserve"> "` ``1: Dle technické zprávy, výkresových příloh projektové dokumentace, TKP staveb státních drah a výkazů materiálu projektu a souhrnných částí dokume"_x000d_
 Celkem 18 = 18,000 [A]_x000d_</t>
  </si>
  <si>
    <t xml:space="preserve"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</si>
  <si>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</si>
  <si>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</si>
  <si>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 "` ``1: Dle technické zprávy, výkresových příloh projektové dokumentace, TKP staveb státních drah a výkazů materiálu projektu a souhrnných částí dokume"_x000d_
 Celkem 150 = 150,000 [A]_x000d_</t>
  </si>
  <si>
    <t xml:space="preserve"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</si>
  <si>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549312</t>
  </si>
  <si>
    <t>ZRUŠENÍ A ZNOVUZŘÍZENÍ BEZSTYKOVÉ KOLEJE NA NEDEMONTOVANÝCH ÚSECÍCH VE VÝHYBCE</t>
  </si>
  <si>
    <t>Výhybky č, 47 a 56</t>
  </si>
  <si>
    <t xml:space="preserve"> "` ``1: Dle technické zprávy, výkresových příloh projektové dokumentace, TKP staveb státních drah a výkazů materiálu projektu a souhrnných částí dokume"_x000d_
 Celkem 60.317 = 60,317 [A]_x000d_</t>
  </si>
  <si>
    <t>549341</t>
  </si>
  <si>
    <t>ZŘÍZENÍ BEZSTYKOVÉ KOLEJE NA NOVÝCH ÚSECÍCH V KOLEJI</t>
  </si>
  <si>
    <t xml:space="preserve"> "` ``1: Dle technické zprávy, výkresových příloh projektové dokumentace, TKP staveb státních drah a výkazů materiálu projektu a souhrnných částí dokume"_x000d_
 Celkem 91.408 = 91,408 [A]_x000d_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</si>
  <si>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</si>
  <si>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</si>
  <si>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</si>
  <si>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"` ``1: Dle technické zprávy, výkresových příloh projektové dokumentace, TKP staveb státních drah a výkazů materiálu projektu a souhrnných částí dokume"_x000d_
 Celkem 37.833 = 37,833 [A]_x000d_</t>
  </si>
  <si>
    <t>R528111</t>
  </si>
  <si>
    <t>KOLEJ 49 E1, ROZD. "C", BEZSTYKOVÁ, PR. DŘ., UP. PRUŽNÉ</t>
  </si>
  <si>
    <t>Viz výkaz výměr, mezi výhybkami č. 47 a 53</t>
  </si>
  <si>
    <t xml:space="preserve"> "` ``1: Dle technické zprávy, výkresových příloh projektové dokumentace, TKP staveb státních drah a výkazů materiálu projektu a souhrnných částí dokume"_x000d_
 Celkem 85.58 = 85,580 [A]_x000d_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</si>
  <si>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</si>
  <si>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7</t>
  </si>
  <si>
    <t>Přidružená stavební výroba:</t>
  </si>
  <si>
    <t>743Z41</t>
  </si>
  <si>
    <t>DEMONTÁŽ ZAŘÍZENÍ EOV NA VÝHYBCE</t>
  </si>
  <si>
    <t>Demontáž na výhybce č. 53</t>
  </si>
  <si>
    <t xml:space="preserve"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</si>
  <si>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R743811</t>
  </si>
  <si>
    <t xml:space="preserve">ZPĚTNÁ MONTÁŽ EOV PRO VÝHYBKU  JEDNODUCHOU TVARU 1:7,5-190</t>
  </si>
  <si>
    <t>Zpětná montáž EOV na výhybku č. 53</t>
  </si>
  <si>
    <t xml:space="preserve">1. Položka obsahuje:  – kompletní stávající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– technický popis viz. projektová dokumentace 2. Položka neobsahuje:  X 3. Způsob měření: Udává se počet kusů kompletní konstrukce nebo práce.</t>
  </si>
  <si>
    <t>R743Z44</t>
  </si>
  <si>
    <t>DEMONTÁŽ A OPĚTOVNÁ MONTÁŽ VENKOVNÍCH TECHNOLOGICKÝCH PRVKŮ</t>
  </si>
  <si>
    <t>Viz specifikace, výhybky č. 47, 53 a 56</t>
  </si>
  <si>
    <t xml:space="preserve">1. Položka obsahuje:  – všechny náklady na demontáž a zpětnou montáž všech venkovních technologických prvků zabezpečovacího zařízení umístěných v kolejišti. Odbornou ochranu přípojné kabelizace k těmto venkovním technologickým prvkům zabezpečovacího zařízení. Dále položka zahrnuje vytyčení přípojných kabelových tras, odborný dohled odpovědného zaměstnance při demontáži a montáži venkovních prvků zabezpečovacího zařízení včetně přípojné kabelizace. Obsahuje odborné přezkoušení funkčnosti těchto venkovních prvků po ukončení stavebních prací. Položka zahrnuje veškerou manipulaci s materiálem včetně jeho uskladnění.</t>
  </si>
  <si>
    <t>8</t>
  </si>
  <si>
    <t>Potrubí:</t>
  </si>
  <si>
    <t>87633</t>
  </si>
  <si>
    <t>CHRÁNIČKY Z TRUB PLASTOVÝCH DN DO 150MM</t>
  </si>
  <si>
    <t>3ks chrániček před mostem + 3ks chrániceš za mostem, DN110</t>
  </si>
  <si>
    <t xml:space="preserve"> "` ``1: Dle technické zprávy, výkresových příloh projektové dokumentace, TKP staveb státních drah a výkazů materiálu projektu a souhrnných částí dokume"_x000d_
 Celkem 48 = 48,000 [A]_x000d_</t>
  </si>
  <si>
    <t xml:space="preserve"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</si>
  <si>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899523</t>
  </si>
  <si>
    <t>OBETONOVÁNÍ POTRUBÍ Z PROSTÉHO BETONU DO C16/20</t>
  </si>
  <si>
    <t>Obetonování chrániček DN110</t>
  </si>
  <si>
    <t xml:space="preserve"> "` ``1: Dle technické zprávy, výkresových příloh projektové dokumentace, TKP staveb státních drah a výkazů materiálu projektu a souhrnných částí dokume"_x000d_
 Celkem 1.728 = 1,728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</si>
  <si>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</si>
  <si>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9</t>
  </si>
  <si>
    <t>Ostatní práce:</t>
  </si>
  <si>
    <t>923131</t>
  </si>
  <si>
    <t>NÁMEZNÍK</t>
  </si>
  <si>
    <t xml:space="preserve"> "` ``1: Dle technické zprávy, výkresových příloh projektové dokumentace, TKP staveb státních drah a výkazů materiálu projektu a souhrnných částí dokume"_x000d_
 Celkem 3 = 3,000 [A]_x000d_</t>
  </si>
  <si>
    <t xml:space="preserve">1. Položka obsahuje:  – dodávku a osazení včetně nutných zemních prací a obetonování  – odrazky nebo retroreflexní fólie 2. Položka neobsahuje:  X 3. Způsob měření: Udává se počet kusů kompletní konstrukce nebo práce.</t>
  </si>
  <si>
    <t>965114</t>
  </si>
  <si>
    <t>DEMONTÁŽ KOLEJE NA BETONOVÝCH PRAŽCÍCH ROZEBRÁNÍM DO SOUČÁSTÍ</t>
  </si>
  <si>
    <t>Část koleje č. 801a za výhybkou č. 53</t>
  </si>
  <si>
    <t xml:space="preserve"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</si>
  <si>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965124</t>
  </si>
  <si>
    <t>DEMONTÁŽ KOLEJE NA DŘEVĚNÝCH PRAŽCÍCH ROZEBRÁNÍM DO SOUČÁSTÍ</t>
  </si>
  <si>
    <t>Včetně rozebrání koleje na mostní konstrukci</t>
  </si>
  <si>
    <t xml:space="preserve"> "` ``1: Dle technické zprávy, výkresových příloh projektové dokumentace, TKP staveb státních drah a výkazů materiálu projektu a souhrnných částí dokume"_x000d_
 Celkem 83.43 = 83,430 [A]_x000d_</t>
  </si>
  <si>
    <t>965224</t>
  </si>
  <si>
    <t>DEMONTÁŽ VÝHYBKOVÉ KONSTRUKCE NA DŘEVĚNÝCH PRAŽCÍCH ROZEBRÁNÍM DO SOUČÁSTÍ</t>
  </si>
  <si>
    <t>Rozebrání výhybky č. 53</t>
  </si>
  <si>
    <t xml:space="preserve"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rozvinutá délka výhybkové konstrukce ve všech větvcích dle ČSN 73 6360, tj. v ose koleje.</t>
  </si>
  <si>
    <t>965831</t>
  </si>
  <si>
    <t>DEMONTÁŽ NÁMEZNÍKU</t>
  </si>
  <si>
    <t xml:space="preserve"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</si>
  <si>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R965225</t>
  </si>
  <si>
    <t>DEMONTÁŽ VÝHYBKOVÉ KONSTRUKCE NA DŘEVĚNÝCH PRAŽCÍCH - ODVOZ ROZEBRANÝCH SOUČÁSTÍ NA REGENERACI</t>
  </si>
  <si>
    <t>TKM</t>
  </si>
  <si>
    <t>Odvoz rozebrané výhybky č. 53 na regeneraci</t>
  </si>
  <si>
    <t xml:space="preserve"> "` ``1: Dle technické zprávy, výkresových příloh projektové dokumentace, TKP staveb státních drah a výkazů materiálu projektu a souhrnných částí dokume"_x000d_
 Celkem 975 = 975,000 [A]_x000d_</t>
  </si>
  <si>
    <t xml:space="preserve"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</si>
  <si>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R965311</t>
  </si>
  <si>
    <t>ROZEBRÁNÍ PANELŮ V KOLEJI</t>
  </si>
  <si>
    <t>M2</t>
  </si>
  <si>
    <t>Rozebrání bývalé části nástupiště za výhybkou č. 47
Viz výkaz výměr</t>
  </si>
  <si>
    <t xml:space="preserve"> "` ``1: Dle technické zprávy, výkresových příloh projektové dokumentace, TKP staveb státních drah a výkazů materiálu projektu a souhrnných částí dokume"_x000d_
 Celkem 53.25 = 53,250 [A]_x000d_</t>
  </si>
  <si>
    <t xml:space="preserve"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</si>
  <si>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SO 10-10-01.02</t>
  </si>
  <si>
    <t>R542311</t>
  </si>
  <si>
    <t>NÁSLEDNÁ ÚPRAVA SMĚROVÉHO A VÝŠKOVÉHO USPOŘÁDÁNÍ KOLEJE - PRAŽCE DŘEVĚNÉ NEBO OCELOVÉ</t>
  </si>
  <si>
    <t xml:space="preserve"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</si>
  <si>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R542312</t>
  </si>
  <si>
    <t>NÁSLEDNÁ ÚPRAVA SMĚROVÉHO A VÝŠKOVÉHO USPOŘÁDÁNÍ KOLEJE - PRAŽCE BETONOVÉ</t>
  </si>
  <si>
    <t xml:space="preserve"> "` ``1: Dle technické zprávy, výkresových příloh projektové dokumentace, TKP staveb státních drah a výkazů materiálu projektu a souhrnných částí dokume"_x000d_
 Celkem 27.419 = 27,419 [A]_x000d_</t>
  </si>
  <si>
    <t>R542321</t>
  </si>
  <si>
    <t>NÁSLEDNÁ ÚPRAVA SMĚROVÉHO A VÝŠKOVÉHO USPOŘÁDÁNÍ VÝHYBKOVÉ KONSTRUKCE - PRAŽCE DŘEVĚNÉ NEBO OCELOVÉ</t>
  </si>
  <si>
    <t>SO 10-20-01</t>
  </si>
  <si>
    <t>00</t>
  </si>
  <si>
    <t>Všeobecné konstrukce a práce</t>
  </si>
  <si>
    <t>R00273</t>
  </si>
  <si>
    <t>POMOC PRÁCE ZŘÍZ NEBO ZAJIŠŤ OCHRANU INŽENÝRSKÝCH SÍTÍ</t>
  </si>
  <si>
    <t xml:space="preserve"> "` ```Dle technické zprávy, výkresových příloh projektové dokumentace. Dle výkazů materiálu projektu. Dle tabulky kubatur projektanta` "_x000d_
 "`vytyčení, zajištění inženýrských sítí po dobu výstavby 1,00 = 1,000 [B] "_x000d_
 "`Celkové množství = 1,000 "_x000d_
 Celkem 1 = 1,000 [A]_x000d_</t>
  </si>
  <si>
    <t>zahrnuje veškeré náklady spojené s objednatelem požadovanými zařízeními</t>
  </si>
  <si>
    <t>R0262</t>
  </si>
  <si>
    <t>ZKOUŠENÍ KONSTRUKCÍ A PRACÍ NEZÁVISLOU ZKUŠEBNOU</t>
  </si>
  <si>
    <t xml:space="preserve"> "` ``Dle technické zprávy, výkresových příloh projektové dokumentace. Dle výkazů materiálu projektu. Dle tabulky kubatur projektanta. "_x000d_
 "`kontrolní zkoušky,  1,00 = 1,000 [B] "_x000d_
 "`Celkové množství = 1,000 "_x000d_
 Celkem 1 = 1,000 [A]_x000d_</t>
  </si>
  <si>
    <t>zahrnuje veškeré náklady spojené s objednatelem požadovanými zkouškami</t>
  </si>
  <si>
    <t>R027111</t>
  </si>
  <si>
    <t>PROVIZORNÍ OBJÍŽĎKY (DIO) - ZŘÍZENÍ A ZRUŠENÍ</t>
  </si>
  <si>
    <t xml:space="preserve"> "` ``Dle technické zprávy, výkresových příloh projektové dokumentace a výkazů materiálu projektu a souhrnných částí dokumentace stavby. "_x000d_
 "`DIO, dočasné dopravní značení, instalace mobilních zábran v okolí mostu, apod- 1,00 = 1,000 [B] "_x000d_
 "`Celkové množství = 1,000 "_x000d_
 Celkem 1 = 1,000 [A]_x000d_</t>
  </si>
  <si>
    <t>zahrnuje veškeré náklady spojené s objednatelem požadovanými zařízeními'</t>
  </si>
  <si>
    <t>R02940</t>
  </si>
  <si>
    <t>OSTATNÍ POŽADAVKY - VYPRACOVÁNÍ DOKUMENTACE</t>
  </si>
  <si>
    <t xml:space="preserve"> "` ```Dle technické zprávy, výkresových příloh projektové dokumentace, TKP staveb státních drah a výkazů materiálu projektu.` "_x000d_
 "`výrobní dokumentace ocelové konstrukce, závěrů, ložisek 1,0 = 1,000 [B] "_x000d_
 "`Celkové množství = 1,000 "_x000d_
 Celkem 1 = 1,000 [A]_x000d_</t>
  </si>
  <si>
    <t>R03100</t>
  </si>
  <si>
    <t>ZAŘÍZENÍ STAVENIŠTĚ - ZŘÍZENÍ, PROVOZ, DEMONTÁŽ</t>
  </si>
  <si>
    <t xml:space="preserve"> "` ``Dle technické zprávy, výkresových příloh projektové dokumentace. Dle výkazů materiálu projektu. Dle tabulky kubatur projektanta. "_x000d_
 "`ZS; 1 = 1,000 [B] "_x000d_
 "`Celkové množství = 1,000 "_x000d_
 Celkem 1 = 1,000 [A]_x000d_</t>
  </si>
  <si>
    <t>zahrnuje objednatelem povolené náklady na pořízení (event. pronájem), provozování, udržování a likvidaci zhotovitelova zařízení</t>
  </si>
  <si>
    <t>R04</t>
  </si>
  <si>
    <t>VLOŽKOVÁNÍ KANALIZACE</t>
  </si>
  <si>
    <t xml:space="preserve"> "` ``Dle technické zprávy, výkresových příloh projektové dokumentace. Dle výkazů materiálu projektu. Dle tabulky kubatur projektanta. "_x000d_
 "`Vložkování kanalizace (metodou CIPP), dle příl. 2.603 1 = 1,000 [B] "_x000d_
 "`Celkové množství = 1,000 "_x000d_
 Celkem 1 = 1,000 [A]_x000d_</t>
  </si>
  <si>
    <t>V ceně položky jsou zahrnuty všechy přípravné, dokončovací práce spojené s vložkováním kanalizace. 
- doprava a manipulace technolog. zařízení
- vyčištění potrubí, přečerpávání sanovaného úseku
- materiál vč. spojovacího, těsnění apod.
- práce kanalizačním robotem
- monitoring potrubí
- zapravení a odřezání vložky</t>
  </si>
  <si>
    <t>R05</t>
  </si>
  <si>
    <t>ÚPRAVY KANALIZACE</t>
  </si>
  <si>
    <t xml:space="preserve"> "` ``Dle technické zprávy, výkresových příloh projektové dokumentace. Dle výkazů materiálu projektu. Dle tabulky kubatur projektanta. "_x000d_
 "`úprava kanalizace, dle příl. 2.603 1 = 1,000 [B] "_x000d_
 "`Celkové množství = 1,000 "_x000d_
 Celkem 1 = 1,000 [A]_x000d_</t>
  </si>
  <si>
    <t>V ceně položky jsou zahrnuty:
- zemní práce spojené s úpravou kanalizace
- úpravy povrchů vnitřní
- trubní vedení - materiál, těsnění, spoj. materiál apod. 
- staveništní přesun hmot</t>
  </si>
  <si>
    <t>R1_02953</t>
  </si>
  <si>
    <t>OSTATNÍ POŽADAVKY - HLAVNÍ MOSTNÍ PROHLÍDKA</t>
  </si>
  <si>
    <t xml:space="preserve"> "` ```Dle technické zprávy, výkresových příloh projektové dokumentace, TKP staveb státních drah a výkazů materiálu projektu.` "_x000d_
 "`mostní prohlídky 1+1 = 2,000 [B] "_x000d_
 "`Celkové množství = 2,000 "_x000d_
 Celkem 2 = 2,000 [A]_x000d_</t>
  </si>
  <si>
    <t>položka zahrnuje :
- úkony dle ČSN 73 6221
- provedení hlavní mostní prohlídky oprávněnou fyzickou nebo právnickou osobou
- vyhotovení záznamu (protokolu), který jednoznačně definuje stav mostu</t>
  </si>
  <si>
    <t>R2_029113</t>
  </si>
  <si>
    <t>OSTATNÍ POŽADAVKY - GEODETICKÉ ZAMĚŘENÍ - CELKY</t>
  </si>
  <si>
    <t xml:space="preserve"> "` ```Dle technické zprávy, výkresových příloh projektové dokumentace. Dle výkazů materiálu projektu. Dle tabulky kubatur projektanta` "_x000d_
 "`geodetické zaměření objektu  1 = 1,000 [B] "_x000d_
 Celkem 1 = 1,000 [A]_x000d_</t>
  </si>
  <si>
    <t xml:space="preserve">zahrnuje veškeré náklady spojené s požadovanými pracemi
-  položka obsahuje také Geodetické vytýčení a zaměření skutečného provedení SO/PS</t>
  </si>
  <si>
    <t>10</t>
  </si>
  <si>
    <t>Zemní práce</t>
  </si>
  <si>
    <t>11313</t>
  </si>
  <si>
    <t>ODSTRANĚNÍ KRYTU ZPEVNĚNÝCH PLOCH S ASFALTOVÝM POJIVEM</t>
  </si>
  <si>
    <t xml:space="preserve"> "` ```Dle technické zprávy, výkresových příloh projektové dokumentace. Dle výkazů materiálu projektu. Dle tabulky kubatur projektanta.` "_x000d_
 "`demolice asf. betonu nástupiště 6,03*0,05*58,00 = 17,487 [B] "_x000d_
 "`Celkové množství = 17,487 "_x000d_
 Celkem 17.487 = 17,487 [A]_x000d_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</si>
  <si>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</si>
  <si>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</si>
  <si>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</si>
  <si>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 xml:space="preserve"> "` ```Dle technické zprávy, výkresových příloh projektové dokumentace. Dle výkazů materiálu projektu. Dle tabulky kubatur projektanta.` "_x000d_
 "`odstranění zásypu kleneb 26*0,60*5,36 = 83,616 [B] "_x000d_
 "`odkop zeminy za opěrami 5,36*0,46*44,80 = 110,459 [C] "_x000d_
 "`Celkové množství = 194,075 "_x000d_
 Celkem 194.075 = 194,075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</si>
  <si>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</si>
  <si>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</si>
  <si>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</si>
  <si>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 xml:space="preserve"> "` ```Dle technické zprávy, výkresových příloh projektové dokumentace, výkazů materiálu projektu.` "_x000d_
 "`dle pol. 12273 194,075 = 194,075 [B] "_x000d_
 "`Celkové množství = 194,075 "_x000d_
 Celkem 194.075 = 194,075 [A]_x000d_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</si>
  <si>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</si>
  <si>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20</t>
  </si>
  <si>
    <t>Základy</t>
  </si>
  <si>
    <t>227831</t>
  </si>
  <si>
    <t>MIKROPILOTY KOMPLET D DO 150MM NA POVRCHU</t>
  </si>
  <si>
    <t xml:space="preserve"> "` ```Dle technické zprávy, výkresových příloh projektové dokumentace. Dle výkazů materiálu projektu. Dle tabulky kubatur projektanta.` "_x000d_
 "`dle příl. 2.301; mikropiloty tr. 108/16, dl. 8m vč. patních desek 2*8,00 = 16,000 [C] "_x000d_
 "`dle příl. 2.302; mikropiloty tr. 108/16, dl. 8m vč. patních desek P20x200 3*11*8,00 = 264,000 [B] "_x000d_
 "`Celkové množství = 280,000 "_x000d_
 Celkem 280 = 280,000 [A]_x000d_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</si>
  <si>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</si>
  <si>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26113</t>
  </si>
  <si>
    <t>VRTY PRO KOTVENÍ, INJEKTÁŽ A MIKROPILOTY NA POVRCHU TŘ. I D DO 150MM</t>
  </si>
  <si>
    <t xml:space="preserve"> "` ```Dle technické zprávy, výkresových příloh projektové dokumentace. Dle výkazů materiálu projektu. Dle tabulky kubatur projektanta.` "_x000d_
 "`dle příl. 2.301 "_x000d_
 "`vrty pro mikropiloty; pr. 150mm, dl. 8m 2*8,00 = 16,000 [E] "_x000d_
 "`dle příl. 2.302 "_x000d_
 "`vrty pro mikropiloty, pr. 150mm "_x000d_
 "`mikropiloty tr. 108/16, dl. 8m 3*11*8,00 = 264,000 [B] "_x000d_
 "`Celkové množství = 280,000 "_x000d_
 Celkem 280 = 280,000 [A]_x000d_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</si>
  <si>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</si>
  <si>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261516</t>
  </si>
  <si>
    <t>VRTY PRO KOTV, INJEKT, MIKROPIL NA POVRCHU TŘ V D DO 80MM</t>
  </si>
  <si>
    <t xml:space="preserve"> "` ```Dle technické zprávy, výkresových příloh projektové dokumentace, TKP staveb státních drah a výkazů materiálu projektu.` "_x000d_
 "`dle příl. 2.301 "_x000d_
 "`vrty pro injektáž základů opěr, pr. 80mm; dl. 3,0m 2*36*3,00 = 216,000 [E] "_x000d_
 "`dle příl. 2.302 "_x000d_
 "`vrty pro injektáž pilířů, pr. 80mm, dl. 1,20m 3*65*1,20 = 234,000 [B] "_x000d_
 "`Celkové množství = 450,000 "_x000d_
 Celkem 450 = 450,000 [A]_x000d_</t>
  </si>
  <si>
    <t>282611</t>
  </si>
  <si>
    <t>INJEKTOVÁNÍ VYSOKOTLAKÉ Z CEMENTOVÝCH POJIV NA POVRCHU</t>
  </si>
  <si>
    <t xml:space="preserve"> "` ```Dle technické zprávy, výkresových příloh projektové dokumentace, TKP staveb státních drah a výkazů materiálu projektu.` "_x000d_
 "`dle příl. 2.302 "_x000d_
 "`cementová injektáž pilířů (15% injekt. směsi), pr. 300mm, dl.1,30m 0,15*3*65*1,30*3,14*0,15*0,15 = 2,686 [B] "_x000d_
 "`dle příl. 2.301 "_x000d_
 "`cementová injektáž základů opěr (15% injekt. směsi), pr. 300mm, dl. 1,20 0,15*2*36*1,20*3,14*0,15*0,15 = 0,916 [E] "_x000d_
 "`Celkové množství = 3,602 "_x000d_
 Celkem 3.602 = 3,602 [A]_x000d_</t>
  </si>
  <si>
    <t>Položka injektážních prací obsahuje kompletní práce, mimo zrízení vrtu (vykazují se položkami 261, 262), které jsou nutné pro predepsanou funkci injektáže (statickou, tesnící a pod.).Položka obsahuje vodní tlakové zkoušky pred a po injektáži. 
Položka zahrnuje veškerý materiál, výrobky a polotovary, vcetne mimostaveništní a vnitrostaveništní dopravy (rovnež presuny), vcetne naložení a složení, prípadne s uložením.</t>
  </si>
  <si>
    <t>285393</t>
  </si>
  <si>
    <t>DODATEČNÉ KOTVENÍ VLEPENÍM BETONÁŘSKÉ VÝZTUŽE D DO 20MM DO VRTŮ</t>
  </si>
  <si>
    <t xml:space="preserve"> "` ```Dle technické zprávy, výkresových příloh projektové dokumentace, TKP staveb státních drah a výkazů materiálu projektu.` "_x000d_
 "`dle příl. 2.301; trny R20, dl. 0,4m 65+100 = 165,000 [C] "_x000d_
 "`dle příl. 2.302; trny R20mm, dl. 0,6m, pilíře a opěry 3*62 = 186,000 [B] "_x000d_
 "`Celkové množství = 351,000 "_x000d_
 Celkem 351 = 351,000 [A]_x000d_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</si>
  <si>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</si>
  <si>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30</t>
  </si>
  <si>
    <t>Svislé konstrukce</t>
  </si>
  <si>
    <t>317325</t>
  </si>
  <si>
    <t>ŘÍMSY ZE ŽELEZOBETONU DO C30/37</t>
  </si>
  <si>
    <t xml:space="preserve"> "` ```Dle technické zprávy, výkresových příloh projektové dokumentace a výkazů materiálu projektu.` "_x000d_
 "`dle příl. 2.401 "_x000d_
 "`římsa, úpravy říms 0,50+0,50 = 1,000 [C] "_x000d_
 "`dle příl. 2.304 "_x000d_
 "`úpravy říms 0,40+0,40 = 0,800 [E] "_x000d_
 "`Celkové množství = 1,800 "_x000d_
 Celkem 1.8 = 1,800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</si>
  <si>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</si>
  <si>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327325</t>
  </si>
  <si>
    <t>ZDI OPĚRNÉ, ZÁRUBNÍ, NÁBŘEŽNÍ ZE ŽELEZOVÉHO BETONU DO C30/37</t>
  </si>
  <si>
    <t xml:space="preserve"> "` ```Dle technické zprávy, výkresových příloh projektové dokumentace a výkazů materiálu projektu.` "_x000d_
 "`dle příl. 2.401 "_x000d_
 "`závěrná zídka 1,80+0,60+1,80+0,60 = 4,800 [C] "_x000d_
 "`kapsa závěru 0,40+0,30+0,40+0,30 = 1,400 [D] "_x000d_
 "`Celkové množství = 6,200 "_x000d_
 Celkem 6.2 = 6,200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</si>
  <si>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</si>
  <si>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</si>
  <si>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</si>
  <si>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 xml:space="preserve"> "` ```Dle technické zprávy, výkresových příloh projektové dokumentace a výkazů materiálu projektu.` "_x000d_
 "`dle příl. 2.401 "_x000d_
 "`prahy opěr 5,20+3,30+5,00+3,30 = 16,800 [C] "_x000d_
 "`Celkové množství = 16,800 "_x000d_
 Celkem 16.8 = 16,800 [A]_x000d_</t>
  </si>
  <si>
    <t>333365</t>
  </si>
  <si>
    <t>VÝZTUŽ MOSTNÍCH OPĚR A KŘÍDEL Z OCELI 10505, B500B</t>
  </si>
  <si>
    <t xml:space="preserve"> "` ```Dle technické zprávy, výkresových příloh projektové dokumentace a výkazů materiálu projektu.` "_x000d_
 "`dle příl. 2.404 - výztuž prahů opěr "_x000d_
 "`(2592,20+2892,20)/1000,00 = 5,484 [C] "_x000d_
 "`Celkové množství = 5,484 "_x000d_
 Celkem 5.484 = 5,484 [A]_x000d_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</si>
  <si>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</si>
  <si>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334325</t>
  </si>
  <si>
    <t>MOSTNÍ PILÍŘE A STATIVA ZE ŽELEZOVÉHO BETONU DO C30/37</t>
  </si>
  <si>
    <t xml:space="preserve"> "` ```Dle technické zprávy, výkresových příloh projektové dokumentace a výkazů materiálu projektu.` "_x000d_
 "`dle příl. 2.402 "_x000d_
 "`ŽB pilíř C30/37 3*14,00 = 42,000 [B] "_x000d_
 "`Celkové množství = 42,000 "_x000d_
 Celkem 42 = 42,000 [A]_x000d_</t>
  </si>
  <si>
    <t>334365</t>
  </si>
  <si>
    <t>VÝZTUŽ MOSTNÍCH PILÍŘŮ A STATIV Z OCELI 10505, B500B</t>
  </si>
  <si>
    <t xml:space="preserve"> "` ```Dle technické zprávy, výkresových příloh projektové dokumentace, TKP staveb státních drah a výkazů materiálu projektu.` "_x000d_
 "`výztuž základů pilířů, dle příl. 2.405 3*2075,50/1000,00 = 6,227 [A] "_x000d_
 "`Celkové množství = 6,227 "_x000d_
 Celkem 6.227 = 6,227 [A]_x000d_</t>
  </si>
  <si>
    <t>R334176</t>
  </si>
  <si>
    <t>REPASE SLOUPŮ Z LITINY</t>
  </si>
  <si>
    <t xml:space="preserve"> "` ``Dle technické zprávy, výkresových příloh projektové dokumentace. Dle výkazů materiálu projektu. Dle tabulky kubatur projektanta. "_x000d_
 "`repase a zpětná montáž litinových sloupů 19,00 = 19,000 [B] "_x000d_
 "`Celkové množství = 19,000 "_x000d_
 Celkem 19 = 19,000 [A]_x000d_</t>
  </si>
  <si>
    <t>- veškerá doprava dílců na místo opravy, zpětné montáže, jeho skladování, doprava a osazení do definitivní polohy, ošetrení a ochrana dílcu,
- úpravy a zarízení pro uložení a transport dílce,
- očištění, tryskání, veškerá PKO dílců
- veškeré požadované úpravy dílcu, vcetne doplnkových konstrukcí a vybavení, výroba a doplnění chybějících částí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všechny druhy ocelového kotvení,
- dílenskou prejímku a montážní prohlídku, vcetne požadovaných dokladu,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</si>
  <si>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R33417D</t>
  </si>
  <si>
    <t>MOSTNÍ SLOUPY A STATIVA Z DÍLCU Z LITINY</t>
  </si>
  <si>
    <t xml:space="preserve"> "` ``Dle technické zprávy, výkresových příloh projektové dokumentace. Dle výkazů materiálu projektu. Dle tabulky kubatur projektanta. "_x000d_
 "`nové litinové sloupy 5,00 = 5,000 [B] "_x000d_
 "`Celkové množství = 5,000 "_x000d_
 Celkem 5 = 5,000 [A]_x000d_</t>
  </si>
  <si>
    <t xml:space="preserve">- dodání dílce požadovaného tvaru a vlastností, jeho skladování, doprava a osazení do definitivní polohy, vcetne komplexní technologie výroby a montáže dílcu, ošetrení a ochrana dílcu,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                   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</si>
  <si>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40</t>
  </si>
  <si>
    <t>Vodorovné konstrukce</t>
  </si>
  <si>
    <t>421325</t>
  </si>
  <si>
    <t>MOSTNÍ NOSNÉ DESKOVÉ KONSTRUKCE ZE ŽELEZOBETONU C30/37</t>
  </si>
  <si>
    <t xml:space="preserve"> "` ```Dle technické zprávy, výkresových příloh projektové dokumentace. Dle výkazů materiálu projektu. Dle tabulky kubatur projektanta.` "_x000d_
 "`dle příl. 2.403 "_x000d_
 "`ŽB deska na manipulační ploše, měřeno digitálně 15,00+3*13,70+15,00 = 71,100 [B] "_x000d_
 "`kapsa závěru 0,40+0,40 = 0,800 [D] "_x000d_
 "`dle příl. 2.401 "_x000d_
 "`ŽB věnec 5,00 = 5,000 [F] "_x000d_
 "`Celkové množství = 76,900 "_x000d_
 Celkem 76.9 = 76,900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</si>
  <si>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</si>
  <si>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421365</t>
  </si>
  <si>
    <t>VÝZTUŽ MOSTNÍ DESKOVÉ KONSTRUKCE Z OCELI 10505, B500B</t>
  </si>
  <si>
    <t xml:space="preserve"> "` ```Dle technické zprávy, výkresových příloh projektové dokumentace. Dle výkazů materiálu projektu. Dle tabulky kubatur projektanta.` "_x000d_
 "`výztuž ŽB desky na manipulační ploše, dle příl. 2.406 (11197,60+56,20)/1000,00 = 11,254 [B] "_x000d_
 "`Celkové množství = 11,254 "_x000d_
 Celkem 11.254 = 11,254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</si>
  <si>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</si>
  <si>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425423</t>
  </si>
  <si>
    <t>SYNCHR ZVED MOST POLE Š PŘES 18M HMOT DO 400T NA VÝŠ DO 1,5M</t>
  </si>
  <si>
    <t xml:space="preserve"> "` ```Dle technické zprávy, výkresových příloh projektové dokumentace. Dle výkazů materiálu projektu. Dle tabulky kubatur projektanta.` "_x000d_
 "`zdvih a spuštění OK 1 = 1,000 [B] "_x000d_
 "`Celkové množství = 1,000 "_x000d_
 Celkem 1 = 1,000 [A]_x000d_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</si>
  <si>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</si>
  <si>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42840</t>
  </si>
  <si>
    <t>MOSTNÍ LOŽISKA Z OCELI (OCELOLITINY)</t>
  </si>
  <si>
    <t xml:space="preserve"> "` ```Dle technické zprávy, výkresových příloh projektové dokumentace. Dle výkazů materiálu projektu. Dle tabulky kubatur projektanta.` "_x000d_
 "`nová mostní ložiska - konstrukce pod kolejí 16,00 = 16,000 [B] "_x000d_
 "`Celkové množství = 16,000 "_x000d_
 Celkem 16 = 16,000 [A]_x000d_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</si>
  <si>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</si>
  <si>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428400</t>
  </si>
  <si>
    <t>MOSTNÍ LOŽISKA Z OCELI (OCELOLITINY) - ÚDRŽBA</t>
  </si>
  <si>
    <t xml:space="preserve"> "` ```Dle technické zprávy, výkresových příloh projektové dokumentace. Dle výkazů materiálu projektu. Dle tabulky kubatur projektanta.` "_x000d_
 "`repase části ložisek 16 = 16,000 [B] "_x000d_
 "`Celkové množství = 16,000 "_x000d_
 Celkem 16 = 16,000 [A]_x000d_</t>
  </si>
  <si>
    <t>- zahrnuje úpravu stávajících ložisek predepsanou v zadávací dokumentaci
- lešení a podperné konstrukce
- nastavení ložisek a odborná prohlídka
- docasné zpevnení nebo naopak docasné uvolnení ložisek</t>
  </si>
  <si>
    <t>45123</t>
  </si>
  <si>
    <t>PODKL A VÝPLŇ VRSTVY Z CIHEL PÁLENÝCH</t>
  </si>
  <si>
    <t xml:space="preserve"> "` ```Dle technické zprávy, výkresových příloh projektové dokumentace. Dle výkazů materiálu projektu. Dle tabulky kubatur projektanta.` "_x000d_
 "`dle příl. 2.304 "_x000d_
 "`dozdění z pálených cihel u prostupů opěr 2*0,52*1,10 = 1,144 [C] "_x000d_
 "`Celkové množství = 1,144 "_x000d_
 Celkem 1.144 = 1,144 [A]_x000d_</t>
  </si>
  <si>
    <t>položka zahrnuje dodávku a pokládku cihel předepsané kvality včetně dodávky a výplně spar předepsanou maltou včetně mimostaveništní a vnitrostaveništní dopravy</t>
  </si>
  <si>
    <t>45852</t>
  </si>
  <si>
    <t>VÝPLŇ ZA OPĚRAMI A ZDMI Z KAMENIVA DRCENÉHO</t>
  </si>
  <si>
    <t xml:space="preserve"> "` ```Dle technické zprávy, výkresových příloh projektové dokumentace. Dle výkazů materiálu projektu. Dle tabulky kubatur projektanta.` "_x000d_
 "`dle příl. 2.303 "_x000d_
 "`zásyp ŠD fr. 0/32 7,73*8,50+9,60*8,50 = 147,305 [B] "_x000d_
 "`Celkové množství = 147,305 "_x000d_
 Celkem 147.305 = 147,305 [A]_x000d_</t>
  </si>
  <si>
    <t>položka zahrnuje dodávku předepsaného kameniva, mimostaveništní a vnitrostaveništní dopravu a jeho uložení
není-li v zadávací dokumentaci uvedeno jinak, jedná se o nakupovaný materiál</t>
  </si>
  <si>
    <t>R42713</t>
  </si>
  <si>
    <t>MOSTNÍ NOSNÁ OCELOVÁ KONSTRUKCE - dodávka - kompletní provedení včetně všech konstrukcí</t>
  </si>
  <si>
    <t xml:space="preserve"> "` ``Dle technické zprávy, výkresových příloh projektové dokumentace. Dle výkazů materiálu projektu. Dle tabulky kubatur projektanta. "_x000d_
 "`Nová ocelová NK, dle příl. 2.504 101,779 = 101,779 [B] "_x000d_
 "`Celkové množství = 101,779 "_x000d_
 Celkem 101.779 = 101,779 [A]_x000d_</t>
  </si>
  <si>
    <t xml:space="preserve">-dodávka kompletní mostní nosné ocelové konstrukce,
--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-včetně povrchové úpravy materiálů, protikorozní ochrany ocelové konstrukce dle PD, nátěrů konstrukce
- vnitrostaveništní, mimostaveništní doprava</t>
  </si>
  <si>
    <t>R42714</t>
  </si>
  <si>
    <t>MOSTNÍ NOSNÁ OCELOVÁ KONSTRUKCE MOSTU - kompletní montáž včetně konstrukcí, manipulační techniky - jeřábu, / přepravy na staveništi</t>
  </si>
  <si>
    <t xml:space="preserve"> "` ``Dle technické zprávy, výkresových příloh projektové dokumentace. Dle výkazů materiálu projektu. Dle tabulky kubatur projektanta. "_x000d_
 "`montáž OK -pomocných kcí, všech prvků montážní plošiny vč. jejího založení a potřebných terénních úprav v oblasti montážní plošiny 101,779 = 101,779"_x000d_
 "`Celkové množství = 101,779 "_x000d_
 Celkem 101.779 = 101,779 [A]_x000d_</t>
  </si>
  <si>
    <t xml:space="preserve">- zřízení podpěr. konstr. a lešení všech druhů pro montáž konstrukcí i doplňkových, včetně požadovaných otvorů, ochranných a bezpečnostních opatření a základů pro tyto konstrukce a lešení,
- montážní plošiny vč. jejího založení a potřebných terénních úprav v oblasti montážní plošiny, vč. manipulace se zeminou, odvoz a poplatků za skládku, výsun, spuštění a montáž OK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</t>
  </si>
  <si>
    <t>60</t>
  </si>
  <si>
    <t>Úpravy povrchů, podlahy, výplně otvorů</t>
  </si>
  <si>
    <t>626111</t>
  </si>
  <si>
    <t>REPROFILACE PODHLEDŮ, SVISLÝCH PLOCH SANAČNÍ MALTOU JEDNOVRST TL 10MM</t>
  </si>
  <si>
    <t xml:space="preserve"> "` ```Dle technické zprávy, výkresových příloh projektové dokumentace, výkazů materiálu projektu.` "_x000d_
 "`sanace klenutého mostu, sanační maltou tl. do 10mm 100,00 = 100,000 [B] "_x000d_
 "`Celkové množství = 100,000 "_x000d_
 Celkem 100 = 100,000 [A]_x000d_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</si>
  <si>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</si>
  <si>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642112</t>
  </si>
  <si>
    <t>DVEŘE KOMPLETNÍ S DŘEV ZÁRUBNÍ CELODŘEV DVOUKŘÍDLÉ</t>
  </si>
  <si>
    <t xml:space="preserve"> "` ```Dle technické zprávy, výkresových příloh projektové dokumentace, TKP staveb státních drah a výkazů materiálu projektu.` "_x000d_
 "`nové výplně otvorů - dřevěné dveře, 5 ks 5*1,70*2,43 = 20,655 [B] "_x000d_
 "`Celkové množství = 20,655 "_x000d_
 Celkem 20.655 = 20,655 [A]_x000d_</t>
  </si>
  <si>
    <t>položka zahrnuje:
- dodávka dveří dle specifikace objednatele
- montáž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 
- pokud se jedná o finální stavební práci, zahrnuje i zajištění úklidu vnitřních i vnějších prostor</t>
  </si>
  <si>
    <t>R626122</t>
  </si>
  <si>
    <t>REPROFILACE PODHLEDŮ, SVISLÝCH PLOCH HISTORICKÝCH BUDOV SANAČNÍ MALTOU DVOUVRST TL 50MM</t>
  </si>
  <si>
    <t xml:space="preserve"> "` ```Dle technické zprávy, výkresových příloh projektové dokumentace, TKP staveb státních drah a výkazů materiálu projektu.` "_x000d_
 "`dle příl. 2.303 "_x000d_
 "`oprava, sanace omítky - historická 55,00+123,00 = 178,000 [B] "_x000d_
 "`Celkové množství = 178,000 "_x000d_
 Celkem 178 = 178,000 [A]_x000d_</t>
  </si>
  <si>
    <t>711</t>
  </si>
  <si>
    <t>Izolace proti vodě</t>
  </si>
  <si>
    <t>711131</t>
  </si>
  <si>
    <t>IZOLACE BĚŽNÝCH KONSTRUKCÍ PROTI VOLNĚ STÉKAJÍCÍ VODĚ ASFALTOVÝMI NÁTĚRY</t>
  </si>
  <si>
    <t xml:space="preserve"> "` ```Dle technické zprávy, výkresových příloh projektové dokumentace. Dle výkazů materiálu projektu. Dle tabulky kubatur projektanta.` "_x000d_
 "`dle příl. 2.604 12,70*(8,30+7,90) = 205,740 [B] "_x000d_
 "`skladba izolací 4 - penetrační nátěr - záv. zídky, klenby za opěrami "_x000d_
 "`skladba izolací 6 - separační nátěr - gumoasfalt - pásnice kce. manipulační plochy 0,50*44,80 = 22,400 [D] "_x000d_
 "`Celkové množství = 228,140 "_x000d_
 Celkem 228.14 = 228,140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</si>
  <si>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</si>
  <si>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</si>
  <si>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</si>
  <si>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 xml:space="preserve"> "` ```Dle technické zprávy, výkresových příloh projektové dokumentace. Dle výkazů materiálu projektu. Dle tabulky kubatur projektanta.` "_x000d_
 "`dle příl. 2.604 "_x000d_
 "`skladba izolací 4 - izolace NAIP část záv. zídek a klenby za opěrami 12,70*(8,30+7,90) = 205,740 [C] "_x000d_
 "`Celkové množství = 205,740 "_x000d_
 Celkem 205.74 = 205,740 [A]_x000d_</t>
  </si>
  <si>
    <t>711509</t>
  </si>
  <si>
    <t>OCHRANA IZOLACE NA POVRCHU TEXTILIÍ</t>
  </si>
  <si>
    <t xml:space="preserve"> "` ```Dle technické zprávy, výkresových příloh projektové dokumentace. Dle výkazů materiálu projektu. Dle tabulky kubatur projektanta.` "_x000d_
 "`dle příl. 2.604 "_x000d_
 "`skladba izolací 4 - geotextilie 1000g/m2;  část záv. zídek a klenby za opěrami 12,70*(8,30+7,90) = 205,740 [C] "_x000d_
 "`Celkové množství = 205,740 "_x000d_
 Celkem 205.74 = 205,740 [A]_x000d_</t>
  </si>
  <si>
    <t xml:space="preserve">položka zahrnuje:
- dodání  předepsaného ochranného materiálu
- zřízení ochrany izolace</t>
  </si>
  <si>
    <t>R711506</t>
  </si>
  <si>
    <t>MĚKKÁ OCHRANA IZOLACE - ANTIVIBRAČNÍ ROHOŽE</t>
  </si>
  <si>
    <t xml:space="preserve"> "` ```Dle technické zprávy, výkresových příloh projektové dokumentace. Dle výkazů materiálu projektu. Dle tabulky kubatur projektanta` "_x000d_
 "`dle příl. 2.604 "_x000d_
 "`dle SVI, antivibrační rohože 4,30*43,64 = 187,652 [B] "_x000d_
 "`Celkové množství = 187,652 "_x000d_
 Celkem 187.652 = 187,652 [A]_x000d_</t>
  </si>
  <si>
    <t>R711835</t>
  </si>
  <si>
    <t>IZOLACE MOSTOVEK POLYMERNÍ BEZEŠVÁ STŘÍKANÁ</t>
  </si>
  <si>
    <t xml:space="preserve"> "` ```Dle technické zprávy, výkresových příloh projektové dokumentace. Dle výkazů materiálu projektu. Dle tabulky kubatur projektanta.` "_x000d_
 "`dle příl. 2.604 "_x000d_
 "`stříkaná izolace OK 4,30*43,64 = 187,652 [B] "_x000d_
 "`část závěr. zídek 2*3,20*0,30 = 1,920 [D] "_x000d_
 "`Celkové množství = 189,572 "_x000d_
 Celkem 189.572 = 189,572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</si>
  <si>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</si>
  <si>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R773221</t>
  </si>
  <si>
    <t>VÝPLŇ, IZOLAČNÍ VRSTVY Z POLYMERBETONU</t>
  </si>
  <si>
    <t xml:space="preserve"> "` ```Dle technické zprávy, výkresových příloh projektové dokumentace. Dle výkazů materiálu projektu. Dle tabulky kubatur projektanta.` "_x000d_
 "`dle příl. 2.604 "_x000d_
 "`skladba izolací 8 - polymerbeton - podlití sloupů polymerbetonem 12*0,034*0,80+12*0,152*0,80 = 1,786 [C] "_x000d_
 "`Celkové množství = 1,786 "_x000d_
 Celkem 1.786 = 1,786 [A]_x000d_</t>
  </si>
  <si>
    <t>783</t>
  </si>
  <si>
    <t>Nátěry</t>
  </si>
  <si>
    <t>748211</t>
  </si>
  <si>
    <t>POVRCHOVÁ ÚPRAVA NÁTĚREM</t>
  </si>
  <si>
    <t xml:space="preserve"> "` ```Dle technické zprávy, výkresových příloh projektové dokumentace, výkazů materiálu projektu.` "_x000d_
 "`dle příl. 2.303 "_x000d_
 "`nátěr sanované omítky historické fasády 55,00+123,00 = 178,000 [C] "_x000d_
 "`Celkové množství = 178,000 "_x000d_
 Celkem 178 = 178,000 [A]_x000d_</t>
  </si>
  <si>
    <t>1. Položka obsahuje:
 – veškeré příslušenství pro montáž
2. Položka neobsahuje:
 X
3. Způsob měření:
Měří se plocha v metrech čtverečných.</t>
  </si>
  <si>
    <t>783121</t>
  </si>
  <si>
    <t>PROTIKOROZ OCHR OK NÁTĚREM VÍCEVRST SE ZÁKL S VYS OBSAHEM ZN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</si>
  <si>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</si>
  <si>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R78382</t>
  </si>
  <si>
    <t>NÁTĚRY BETON KONSTR EPOXIDOVÉ S POSYPEM</t>
  </si>
  <si>
    <t xml:space="preserve"> "` ```Dle technické zprávy, výkresových příloh projektové dokumentace. Dle výkazů materiálu projektu. Dle tabulky kubatur projektanta` "_x000d_
 "`dle příl. 2.604 "_x000d_
 "`skladba izolací 3 - epoxidový nátěr nové desky manip. plochy 5,73*43,64 = 250,057 [B] "_x000d_
 "`Celkové množství = 250,057 "_x000d_
 Celkem 250.057 = 250,057 [A]_x000d_</t>
  </si>
  <si>
    <t>- položka zahrnuje kompletní povlaky (i různobarevné), včetně úpravy podkladu (odmaštění, odstranění starých nátěrů a nečistot) a jeho vyspravení, provedení nátěru s posypem předepsaným postupem a splnění všech požadavků daných technologickým předpisem.</t>
  </si>
  <si>
    <t>80</t>
  </si>
  <si>
    <t>Trubní vedení</t>
  </si>
  <si>
    <t>87627</t>
  </si>
  <si>
    <t>CHRÁNIČKY Z TRUB PLASTOVÝCH DN DO 100MM</t>
  </si>
  <si>
    <t xml:space="preserve"> "` ```Dle technické zprávy, výkresových příloh projektové dokumentace. Dle výkazů materiálu projektu. Dle tabulky kubatur projektanta.` "_x000d_
 "`chráničky DN100 9*47,00+3*45,00 = 558,000 [B] "_x000d_
 "`Celkové množství = 558,000 "_x000d_
 Celkem 558 = 558,000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</si>
  <si>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</si>
  <si>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90</t>
  </si>
  <si>
    <t>Ostatní konstrukce a práce</t>
  </si>
  <si>
    <t>931182</t>
  </si>
  <si>
    <t>VÝPLŇ DILATAČNÍCH SPAR Z POLYSTYRENU TL 20MM</t>
  </si>
  <si>
    <t xml:space="preserve"> "` ```Dle technické zprávy, výkresových příloh projektové dokumentace. Dle výkazů materiálu projektu. Dle tabulky kubatur projektanta.` "_x000d_
 "`dilatace pilířů XPS 20mm, dle příl. 2.402 3*0,90*1,20 = 3,240 [B] "_x000d_
 "`dilatace říms XPS 20mm, dle příl. 2.304 (1,525+1,585)*1,10 = 3,421 [C] "_x000d_
 "`Celkové množství = 6,661 "_x000d_
 Celkem 6.661 = 6,661 [A]_x000d_</t>
  </si>
  <si>
    <t>položka zahrnuje dodávku a osazení předepsaného materiálu, očištění ploch spáry před úpravou, očištění okolí spáry po úpravě</t>
  </si>
  <si>
    <t>931337</t>
  </si>
  <si>
    <t>TĚSNĚNÍ DILATAČ SPAR POLYURETAN TMELEM PRŮŘ PŘES 800MM2</t>
  </si>
  <si>
    <t xml:space="preserve"> "` ```Dle technické zprávy, výkresových příloh projektové dokumentace. Dle výkazů materiálu projektu. Dle tabulky kubatur projektanta.` "_x000d_
 "`dle příl. 2.304 "_x000d_
 "`výplň prostoru za svařenci pur pěnou 2*2,10 = 4,200 [C] "_x000d_
 "`Celkové množství = 4,200 "_x000d_
 Celkem 4.2 = 4,200 [A]_x000d_</t>
  </si>
  <si>
    <t>položka zahrnuje dodávku a osazení předepsaného materiálu, očištění ploch spáry před úpravou, očištění okolí spáry po úpravě
nezahrnuje těsnící profil</t>
  </si>
  <si>
    <t>93152</t>
  </si>
  <si>
    <t>MOSTNÍ ZÁVĚRY POVRCHOVÉ POSUN DO 100MM</t>
  </si>
  <si>
    <t xml:space="preserve"> "` ```Dle technické zprávy, výkresových příloh projektové dokumentace a výkazů materiálu projektu.` "_x000d_
 "`dle příl. 2.601 "_x000d_
 "`mostní závěry 2*5,83+2*3,05 = 17,760 [C] "_x000d_
 "`Celkové množství = 17,760 "_x000d_
 Celkem 17.76 = 17,760 [A]_x000d_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</si>
  <si>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</si>
  <si>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93650</t>
  </si>
  <si>
    <t>DROBNÉ DOPLŇK KONSTR KOVOVÉ</t>
  </si>
  <si>
    <t>KG</t>
  </si>
  <si>
    <t xml:space="preserve"> "` ``Dle technické zprávy, výkresových příloh projektové dokumentace. Dle výkazů materiálu projektu. Dle tabulky kubatur projektanta "_x000d_
 "`dle příl. 2.304 "_x000d_
 "`ocelové svařence pro prostupy kabelů 760,00 = 760,000 [E] "_x000d_
 "`nové konzoly nástupiště (boční plechy, podl. plech, kotvící materiál) (1350,00+1830,00+26*27,00)*1,05 = 4076,100 [B] "_x000d_
 "`dle příl. 2.501 "_x000d_
 "`spřahovací trny příčníků pr. 16mm, dl. 150mm 16*15*0,40 = 96,000 [C] "_x000d_
 "`Celkové množství = 4932,100 "_x000d_
 Celkem 4932.1 = 4932,100 [A]_x000d_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</si>
  <si>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</si>
  <si>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</si>
  <si>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</si>
  <si>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 xml:space="preserve"> "` ```Dle technické zprávy, výkresových příloh projektové dokumentace a výkazů materiálu projektu.` "_x000d_
 "`dle příl. 2.503 - nová konstrukce v koleji "_x000d_
 "`kryt opěr a pilířů z nerez oceli, vč. svarů a kotvení 94,00 = 94,000 [C] "_x000d_
 "`dle příl. 2.604 - pásek a krycí plechy 650,00 = 650,000 [D] "_x000d_
 "`Celkové množství = 744,000 "_x000d_
 Celkem 744 = 744,000 [A]_x000d_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</si>
  <si>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</si>
  <si>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</si>
  <si>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</si>
  <si>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 xml:space="preserve"> "` ``Dle technické zprávy, výkresových příloh projektové dokumentace. Dle výkazů materiálu projektu. Dle tabulky kubatur projektanta. "_x000d_
 "`otryskání historické omítky 55,00+123,00 = 178,000 [B] "_x000d_
 "`otryskání klenutého mostu 100,00 = 100,000 [C] "_x000d_
 "`Celkové množství = 278,000 "_x000d_
 Celkem 278 = 278,000 [A]_x000d_</t>
  </si>
  <si>
    <t>položka zahrnuje očištění předepsaným způsobem včetně odklizení vzniklého odpadu</t>
  </si>
  <si>
    <t>938651</t>
  </si>
  <si>
    <t>OCIŠTENÍ OCEL KONSTR OTRYSKÁNÍM NA SUCHO VZDUCHEM</t>
  </si>
  <si>
    <t>položka zahrnuje ocištení predepsaným zpusobem vcetne odklizení vzniklého odpadu</t>
  </si>
  <si>
    <t>Dle technické zprávy, výkresových příloh projektové dokumentace. Dle výkazů materiálu projektu. Dle tabulky kubatur projektanta. 
Otryskání konstrukce manipulační plochy
- hl. nosníky: 2*4,00m2 * 44,8m= 358,40m2
- příčníky: 25*1,50m2* 5,4m délky= 202,50m2
- výztuhy: 50* 0,20m2* 1,0m délky= 10,00m2
CELKEM: 570,00m2'</t>
  </si>
  <si>
    <t>R9112B2</t>
  </si>
  <si>
    <t>ZÁBRADLÍ MOSTNÍ LITINOVÉ SE SVISLOU VÝPLNÍ - DODÁVKA A MONTÁŽ</t>
  </si>
  <si>
    <t xml:space="preserve"> "` ```Dle technické zprávy, výkresových příloh projektové dokumentace. Dle výkazů materiálu projektu. Dle tabulky kubatur projektanta.` "_x000d_
 "`nové litinové zábradlí v. 1,1m 44,30 = 44,300 [B] "_x000d_
 "`Celkové množství = 44,300 "_x000d_
 Celkem 44.3 = 44,300 [A]_x000d_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</si>
  <si>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</si>
  <si>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R931111</t>
  </si>
  <si>
    <t>OSAZENÍ DILAT TRNŮ D DO 20MM DO DILATAČNÍCH SPAR</t>
  </si>
  <si>
    <t xml:space="preserve"> "` ``Dle technické zprávy, výkresových příloh projektové dokumentace. Dle výkazů materiálu projektu. Dle tabulky kubatur projektanta. "_x000d_
 "`dilatační trn R20, dle příl. 2.403 4*19 = 76,000 [B] "_x000d_
 "`Celkové množství = 76,000 "_x000d_
 Celkem 76 = 76,000 [A]_x000d_</t>
  </si>
  <si>
    <t>1. Položka zahrnuje:
- dodávku a osazení předepsaného materiálu, očištění ploch spáry před úpravou, očištění okolí spáry po úpravě
2. Položka neobsahuje:
 X
3. Způsob měření:
 – Udává se počet kusů osazených trnů</t>
  </si>
  <si>
    <t>R936001</t>
  </si>
  <si>
    <t>LETOPOČET VÝSTAVBY - VLYS DO BETONU</t>
  </si>
  <si>
    <t xml:space="preserve"> "` ``Dle technické zprávy, výkresových příloh projektové dokumentace. Dle výkazů materiálu projektu. Dle tabulky kubatur projektanta. "_x000d_
 "`vyznačení letopočtu v ŽB 1+1 = 2,000 [B] "_x000d_
 "`Celkové množství = 2,000 "_x000d_
 Celkem 2 = 2,000 [A]_x000d_</t>
  </si>
  <si>
    <t>Dodávka formy, osazení do bednění, ošetření separačním prostředkem, odbednění, začištění, příp. vyspravení sanační maltou</t>
  </si>
  <si>
    <t>R93650</t>
  </si>
  <si>
    <t>DROBNÉ DOPLŇK KONSTR KOVOVÉ - OLOVĚNÉ</t>
  </si>
  <si>
    <t xml:space="preserve"> "` ``Dle technické zprávy, výkresových příloh projektové dokumentace. Dle výkazů materiálu projektu. Dle tabulky kubatur projektanta. "_x000d_
 "`dle výkresu 2.602 - ložiska "_x000d_
 "`olověná vložka tl. 3,0mm nad ložiska; 32 ks, 0,50m x 0,50m  32*0,50*0,50*0,003*11300,00 = 271,200 [B] "_x000d_
 "`Celkové množství = 271,200 "_x000d_
 Celkem 271.2 = 271,200 [A]_x000d_</t>
  </si>
  <si>
    <t>R93653</t>
  </si>
  <si>
    <t>MOSTNÍ ODVODŇOVACÍ SOUPRAVA</t>
  </si>
  <si>
    <t xml:space="preserve"> "` ``Dle technické zprávy, výkresových příloh projektové dokumentace, výkazů materiálu projektu a souhrnných částí dokumentace stavby. "_x000d_
 "`dle příl. 2.603 - odvodnění konstrukcí "_x000d_
 "`konstrukce pod manipulační plochou 677,00 = 677,000 [C] "_x000d_
 "`konstrukce v koleji 270,00 = 270,000 [D] "_x000d_
 "`Celkové množství = 947,000 "_x000d_
 Celkem 947 = 947,000 [A]_x000d_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</si>
  <si>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</si>
  <si>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R94890</t>
  </si>
  <si>
    <t>PIŽMO - ZŘÍZENÍ A ODSTRANĚNÍ</t>
  </si>
  <si>
    <t>M3OP</t>
  </si>
  <si>
    <t xml:space="preserve"> "` ``Dle technické zprávy, výkresových příloh projektové dokumentace. Dle výkazů materiálu projektu. Dle tabulky kubatur projektanta. "_x000d_
 "`pižmo pro montáž OK "_x000d_
 "`opěry OP 4,00*4,60+4,00*4,20 = 35,200 [C] "_x000d_
 "`pilíře OP 2*32,00*4,60+1*30,00*4,60 = 432,400 [D] "_x000d_
 "`Celkové množství = 467,600 "_x000d_
 Celkem 467.6 = 467,600 [A]_x000d_</t>
  </si>
  <si>
    <t>Položka zahrnuje dovoz, montáž, údržbu, opotrebení (nájemné), demontáž, konzervaci, odvoz.</t>
  </si>
  <si>
    <t>96</t>
  </si>
  <si>
    <t>Bourání konstrukcí</t>
  </si>
  <si>
    <t>9112B3</t>
  </si>
  <si>
    <t>ZÁBRADLÍ MOSTNÍ SE SVISLOU VÝPLNÍ - DEMONTÁŽ S PŘESUNEM</t>
  </si>
  <si>
    <t xml:space="preserve"> "` ``Dle technické zprávy, výkresových příloh projektové dokumentace. Dle výkazů materiálu projektu. Dle tabulky kubatur projektanta "_x000d_
 "`demontáž litinového zábradlí 43,75 = 43,750 [B] "_x000d_
 "`Celkové množství = 43,750 "_x000d_
 Celkem 43.75 = 43,750 [A]_x000d_</t>
  </si>
  <si>
    <t>položka zahrnuje:
- demontáž a odstranění zařízení
- jeho odvoz na předepsané místo</t>
  </si>
  <si>
    <t>96613A</t>
  </si>
  <si>
    <t>BOURÁNÍ KONSTRUKCÍ Z KAMENE NA MC - BEZ DOPRAVY</t>
  </si>
  <si>
    <t xml:space="preserve"> "` ```Dle technické zprávy, výkresových příloh projektové dokumentace. Dle výkazů materiálu projektu. Dle tabulky kubatur projektanta.` "_x000d_
 "`bourání kamenných základů pilířů 3*(1,70*(1,05+2,10+1,05))*1,150 = 24,633 [B] "_x000d_
 "`3*(0,90*(4,35+1,825+0,575))*1,0 = 18,225 [C] "_x000d_
 "`Celkové množství = 42,858 "_x000d_
 Celkem 42.858 = 42,858 [A]_x000d_</t>
  </si>
  <si>
    <t>položka zahrnuje:
- rozbourání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</si>
  <si>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96614A</t>
  </si>
  <si>
    <t>BOURÁNÍ KONSTRUKCÍ Z CIHEL A TVÁRNIC - BEZ DOPRAVY</t>
  </si>
  <si>
    <t xml:space="preserve"> "` ```Dle technické zprávy, výkresových příloh projektové dokumentace. Dle výkazů materiálu projektu. Dle tabulky kubatur projektanta.` "_x000d_
 "`demolice cihel. klenby (26 kleneb), měřeno digitálně 26*0,27*5,36 = 37,627 [B] "_x000d_
 "`demolice cih. zdi nástupiště 2*1,00*6,40 = 12,800 [C] "_x000d_
 "`demolice cih. zdi na mostě 2*1,00*4,20 = 8,400 [D] "_x000d_
 "`Celkové množství = 58,827 "_x000d_
 Celkem 58.827 = 58,827 [A]_x000d_</t>
  </si>
  <si>
    <t>96616A</t>
  </si>
  <si>
    <t>BOURÁNÍ KONSTRUKCÍ ZE ŽELEZOBETONU - BEZ DOPRAVY</t>
  </si>
  <si>
    <t xml:space="preserve"> "` ```Dle technické zprávy, výkresových příloh projektové dokumentace. Dle výkazů materiálu projektu. Dle tabulky kubatur projektanta.` "_x000d_
 "`demolice bet. prahů 4*0,80*0,50*1,00 = 1,600 [B] "_x000d_
 "`demolice bet. mostovky pod asfaltem 1,25*0,16*44,80 = 8,960 [C] "_x000d_
 "`Celkové množství = 10,560 "_x000d_
 Celkem 10.56 = 10,560 [A]_x000d_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</si>
  <si>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</si>
  <si>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96617A</t>
  </si>
  <si>
    <t>BOURÁNÍ KONSTRUKCÍ ZE DŘEVA - BEZ DOPRAVY</t>
  </si>
  <si>
    <t xml:space="preserve"> "` ```Dle technické zprávy, výkresových příloh projektové dokumentace. Dle výkazů materiálu projektu. Dle tabulky kubatur projektanta` "_x000d_
 "`demont. dřevěných fošen 1,80*0,04*41,00 = 2,952 [B] "_x000d_
 "`demont. dřevěných mostnic 76*2,50*0,15*0,24 = 6,840 [C] "_x000d_
 "`Celkové množství = 9,792 "_x000d_
 Celkem 9.792 = 9,792 [A]_x000d_</t>
  </si>
  <si>
    <t>96618A</t>
  </si>
  <si>
    <t>BOURÁNÍ KONSTRUKCÍ KOVOVÝCH - BEZ DOPRAVY</t>
  </si>
  <si>
    <t xml:space="preserve"> "` ``Dle technické zprávy, výkresových příloh projektové dokumentace. Dle výkazů materiálu projektu. Dle tabulky kubatur projektanta. "_x000d_
 "`demontáž mostu, dle archivní dokumentace 55,85 = 55,850 [B] "_x000d_
 "`uříznutí konzol nástupiště 3,00 = 3,000 [C] "_x000d_
 "`demontáž U100 nosníků (10,60 kg/m) (20*5,50*10,60+8*3,70*10,60)/1000,00 = 1,480 [D] "_x000d_
 "`Celkové množství = 60,330 "_x000d_
 Celkem 60.33 = 60,330 [A]_x000d_</t>
  </si>
  <si>
    <t>položka zahrnuje:
- rozebrání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</si>
  <si>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967188</t>
  </si>
  <si>
    <t>VYBOURÁNÍ ČÁSTÍ KONSTRUKCÍ KOVOVÝCH S ODVOZEM DO 20KM</t>
  </si>
  <si>
    <t xml:space="preserve"> "` ``Dle technické zprávy, výkresových příloh projektové dokumentace. Dle výkazů materiálu projektu. Dle tabulky kubatur projektanta.` "_x000d_
 "`demontáž litinových sloupů pro jejich repasování 23*1,20 = 27,600 [B] "_x000d_
 "`Celkové množství = 27,600 "_x000d_
 Celkem 27.6 = 27,600 [A]_x000d_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</si>
  <si>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</si>
  <si>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</si>
  <si>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</si>
  <si>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 xml:space="preserve"> "` ```Dle technické zprávy, výkresových příloh projektové dokumentace. Dle výkazů materiálu projektu. Dle tabulky kubatur projektanta.` "_x000d_
 "`demontáž ložisek 32 = 32,000 [B] "_x000d_
 "`Celkové množství = 32,000 "_x000d_
 Celkem 32 = 32,000 [A]_x000d_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</si>
  <si>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</si>
  <si>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97817</t>
  </si>
  <si>
    <t>ODSTRANĚNÍ MOSTNÍ IZOLACE</t>
  </si>
  <si>
    <t xml:space="preserve"> "` ```Dle technické zprávy, výkresových příloh projektové dokumentace. Dle výkazů materiálu projektu. Dle tabulky kubatur projektanta.` "_x000d_
 "`odstranění původní izolace z kleneb za opěrami,  2*7,00*12,00 = 168,000 [B] "_x000d_
 "`Celkové množství = 168,000 "_x000d_
 Celkem 168 = 168,000 [A]_x000d_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</si>
  <si>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</si>
  <si>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R96619A</t>
  </si>
  <si>
    <t>DEMONTÁŽ KONSTRUKCÍ Z PLECHU - BEZ DOPRAVY</t>
  </si>
  <si>
    <t xml:space="preserve"> "` ``Dle technické zprávy, výkresových příloh projektové dokumentace. Dle výkazů materiálu projektu. Dle tabulky kubatur projektanta. "_x000d_
 "`demontáž trapézových plechů 2*6,70*10,10 = 135,340 [C] "_x000d_
 "`4*3*5,10 = 61,200 [B] "_x000d_
 "`Celkové množství = 196,540 "_x000d_
 Celkem 196.54 = 196,540 [A]_x000d_</t>
  </si>
  <si>
    <t>995</t>
  </si>
  <si>
    <t>Poplatky za skládky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</si>
  <si>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</si>
  <si>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</si>
  <si>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</si>
  <si>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Evidenční položka, NEOCEŇOVAT v objektu SO/PS, položka se oceňuje pouze v SO 90-90</t>
  </si>
  <si>
    <t xml:space="preserve"> "` ``Dle technické zprávy, výkresových příloh projektové dokumentace. Dle výkazů materiálu projektu. Dle tabulky kubatur projektanta. "_x000d_
 "`dle pol. 17120 194,075*1,90 = 368,743 [B] "_x000d_
 "`Celkové množství = 368,743 "_x000d_
 Celkem 368.743 = 368,743 [A]_x000d_</t>
  </si>
  <si>
    <t xml:space="preserve">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znění.'</t>
  </si>
  <si>
    <t>R015130</t>
  </si>
  <si>
    <t>906</t>
  </si>
  <si>
    <t xml:space="preserve">NEOCEŇOVAT - POPLATKY ZA LIKVIDACŮ ODPADŮ NEKONTAMINOVANÝCH - 17 03 02  VYBOURANÝ ASFALTOVÝ BETON BEZ DEHTU</t>
  </si>
  <si>
    <t xml:space="preserve"> "` ``dle pol. 11313 17,487*2,20 = 38,471 [A] "_x000d_
 "`Celkové množství = 38,471 "_x000d_
 Celkem 38.471 = 38,471 [A]_x000d_</t>
  </si>
  <si>
    <t>NEOCEŇOVAT - POPLATKY ZA LIKVIDACI ODPADŮ NEKONTAMINOVANÝCH - 17 01 01 BETON Z DEMOLIC OBJEKTŮ, ZÁKLADŮ TV - VČETNĚ DOPRAVY NA SKLÁDKU A VEŠKERÉ MANIPULACE</t>
  </si>
  <si>
    <t xml:space="preserve"> "` ```Dle technické zprávy, výkresových příloh projektové dokumentace. Dle výkazů materiálu projektu. Dle tabulky kubatur projektanta.` "_x000d_
 "`dle pol. 96616A 10,56*2,40 = 25,344 [B] "_x000d_
 "`Celkové množství = 25,344 "_x000d_
 Celkem 25.344 = 25,344 [A]_x000d_</t>
  </si>
  <si>
    <t>R015170</t>
  </si>
  <si>
    <t>910</t>
  </si>
  <si>
    <t>NEOCEŇOVAT - POPLATKY ZA LIKVIDACI ODPADŮ NEKONTAMINOVANÝCH - 17 02 01 DŘEVO PO STAVEBNÍM POUŽITÍ, Z DEMOLIC - VČETNĚ DOPRAVY NA SKLÁDKU A VEŠKERÉ MANIPULACE</t>
  </si>
  <si>
    <t xml:space="preserve"> "` ```Dle technické zprávy, výkresových příloh projektové dokumentace. Dle výkazů materiálu projektu. Dle tabulky kubatur projektanta.` "_x000d_
 "`dle pol. 96617A, dřevo z demol. krytu 1,8*0,04*41*0,90 = 2,657 [B] "_x000d_
 "`Celkové množství = 2,657 "_x000d_
 Celkem 2.657 = 2,657 [A]_x000d_</t>
  </si>
  <si>
    <t>R015330</t>
  </si>
  <si>
    <t>928</t>
  </si>
  <si>
    <t>NEOCEŇOVAT - POPLATKY ZA LIKVIDACI ODPADŮ NEKONTAMINOVANÝCH - 17 05 04 KAMENNÁ SUŤ - VČETNĚ DOPRAVY NA SKLÁDKU A VEŠKERÉ MANIPULACE</t>
  </si>
  <si>
    <t xml:space="preserve"> "` ```Dle technické zprávy, výkresových příloh projektové dokumentace. Dle výkazů materiálu projektu. Dle tabulky kubatur projektanta.` "_x000d_
 "`dle pol. 96613A, kamenná suť ze zákl. pilířů  42,858*2,60 = 111,431 [B] "_x000d_
 "`dle pol. 96614A; demol. cihelné zdivo 58,827*1,90 = 111,771 [C] "_x000d_
 "`Celkové množství = 223,202 "_x000d_
 Celkem 223.202 = 223,202 [A]_x000d_</t>
  </si>
  <si>
    <t>NEOCEŇOVAT - POPLATKY ZA LIKVIDACI ODPADŮ NEKONTAMINOVANÝCH - 17 04 01 ODPAD MĚDI A JEJICH SLITIN, 17 04 02 - ODPAD HLINÍKU, 17 01 05 ŽELEZNÝ ŠROT, 17 04 07 SMĚ</t>
  </si>
  <si>
    <t xml:space="preserve"> "` ```Dle technické zprávy, výkresových příloh projektové dokumentace. Dle výkazů materiálu projektu. Dle tabulky kubatur projektanta.` "_x000d_
 "`vybouraná ložiska (500 kg/ks) 32*0,50 = 16,000 [B] "_x000d_
 "`dle pol. 96618A - OK, konzoly, nosníky 60,330 = 60,330 [C] "_x000d_
 "`dle pol. R96619A, demont. trapéz. plechy (8,50 kg/m2) 196,54*8,50/1000,00 = 1,671 [D] "_x000d_
 "`Celkové množství = 78,001 "_x000d_
 Celkem 78.001 = 78,001 [A]_x000d_</t>
  </si>
  <si>
    <t xml:space="preserve">1. Položka obsahuje:
 - železný šrot je majetkem objednatele-investora, cena respektuje pouze dopravu na místo určené investorem stavby (stavební dvůr SŽDC)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
Tunou se rozumí hmotnost odpadu vytříděného v souladu se zákonem č. 541/2020 Sb., o nakládání s odpady, v platném znění.</t>
  </si>
  <si>
    <t>R015570</t>
  </si>
  <si>
    <t>945</t>
  </si>
  <si>
    <t>NEOCEŇOVAT - POPLATKY ZA LIKVIDACI ODPADŮ NEBEZPEČNÝCH - 17 03 03* ASFALTOVÉ STAVEBNÍ NÁTĚRY VČ. DOPRAVY NA SKLÁDKU A MANIPULACE</t>
  </si>
  <si>
    <t xml:space="preserve"> "` ```Dle technické zprávy, výkresových příloh projektové dokumentace. Dle výkazů materiálu projektu. Dle tabulky kubatur projektanta.` "_x000d_
 "`dle pol. 97817, mostní izolace 168,00*0,0043 = 0,722 [B] "_x000d_
 "`Celkové množství = 0,722 "_x000d_
 Celkem 0.722 = 0,722 [A]_x000d_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</si>
  <si>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</si>
  <si>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NEOCEŇOVAT - POPLATKY ZA LIKVIDACI ODPADŮ NEBEZPEČNÝCH VČ. DOPRAVY A MANIPULACE - 17 02 04* ŽELEZNIČNÍ PRAŽCE DŘEVĚNÉ - MOSTNICE</t>
  </si>
  <si>
    <t xml:space="preserve"> "` ```Dle technické zprávy, výkresových příloh projektové dokumentace. Dle výkazů materiálu projektu. Dle tabulky kubatur projektanta.` "_x000d_
 "`dle pol. 96617A; demont. mostnice a dř. pražce (800 kg/m3) (76*2,50*0,15*0,24)*0,80 = 5,472 [B] "_x000d_
 "`Celkové množství = 5,472 "_x000d_
 Celkem 5.472 = 5,472 [A]_x000d_</t>
  </si>
  <si>
    <t>SO 10-30-01</t>
  </si>
  <si>
    <t>1</t>
  </si>
  <si>
    <t>Sdělovací zařízení</t>
  </si>
  <si>
    <t>701005</t>
  </si>
  <si>
    <t>VYHLEDÁVACÍ MARKER ZEMNÍ S MOŽNOSTÍ ZÁPISU</t>
  </si>
  <si>
    <t>702232</t>
  </si>
  <si>
    <t>KABELOVÁ CHRÁNIČKA ZEMNÍ DĚLENÁ DN PŘES 100 DO 200 MM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</si>
  <si>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</si>
  <si>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</si>
  <si>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</si>
  <si>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</si>
  <si>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</si>
  <si>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</si>
  <si>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</si>
  <si>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75IH22</t>
  </si>
  <si>
    <t>UKONČENÍ KABELU CELOPLASTOVÉHO S PANCÍŘEM DO 100 ŽIL</t>
  </si>
  <si>
    <t>75II21</t>
  </si>
  <si>
    <t>SPOJKA PRO CELOPLASTOVÉ KABELY S PANCÍŘEM DO 100 ŽIL - DODÁVKA</t>
  </si>
  <si>
    <t>75II2X</t>
  </si>
  <si>
    <t>SPOJKA PRO CELOPLASTOVÉ KABELY S PANCÍŘEM - MONTÁŽ</t>
  </si>
  <si>
    <t>75II2Y</t>
  </si>
  <si>
    <t>SPOJKA PRO CELOPLASTOVÉ KABELY S PANCÍŘEM - DEMONTÁŽ</t>
  </si>
  <si>
    <t>75IJ12</t>
  </si>
  <si>
    <t>MĚŘENÍ JEDNOSMĚRNÉ NA SDĚLOVACÍM KABELU</t>
  </si>
  <si>
    <t>75IJ21</t>
  </si>
  <si>
    <t>MĚŘENÍ ZKRÁCENÉ ZÁVĚREČNÉ DÁLKOVÉHO KABELU V OBOU SMĚRECH ZA PROVOZU</t>
  </si>
  <si>
    <t>ČTYŘKA</t>
  </si>
  <si>
    <t>R22000017</t>
  </si>
  <si>
    <t>Úprava provozní dokumentace - dle technické zprávy</t>
  </si>
  <si>
    <t>HOD</t>
  </si>
  <si>
    <t>R22000019</t>
  </si>
  <si>
    <t>Dozor správce zařízení - dle technické zprávy</t>
  </si>
  <si>
    <t>R701011</t>
  </si>
  <si>
    <t>Vytyčení trasy - dle technické zprávy</t>
  </si>
  <si>
    <t>KM</t>
  </si>
  <si>
    <t>R701ADC</t>
  </si>
  <si>
    <t>Geodetické zaměření trasy - dle technické zprávy</t>
  </si>
  <si>
    <t>R702232</t>
  </si>
  <si>
    <t>KABELOVÁ CHRÁNIČKA ZEMNÍ DĚLENÁ DN PŘES 100 DO 200 MM - MONTÁŽ PROVIZORNÍ TRASY</t>
  </si>
  <si>
    <t>SO 10-30-02</t>
  </si>
  <si>
    <t>Poplatky za likvidaci odpadů</t>
  </si>
  <si>
    <t>R015112</t>
  </si>
  <si>
    <t>902</t>
  </si>
  <si>
    <t>NEOCEŇOVAT - POPLATKY ZA LIKVIDACI ODPADŮ NEKONTAMINOVANÝCH VČETNĚ DOPRAVY NA SKLÁDKU A VEŠKERÉ MANIPULACE- 17 05 04 VYTĚŽENÉ ZEMINY A HORNINY - II. TŘÍDA TĚŽIT</t>
  </si>
  <si>
    <t>Evidenční položka, NEOCEŇOVAT v objektu SO/PS, položka se oceňuje pouze v SO 90-90.</t>
  </si>
  <si>
    <t xml:space="preserve"> "` ``Viz polohopis, odpovídá délce výkopů 0,1 = 0,100 "_x000d_
 Celkem 0.1 = 0,100 [A]_x000d_</t>
  </si>
  <si>
    <t>NEOCEŇOVAT - POPLATKY ZA LIKVIDACI ODPADŮ NEKONTAMINOVANÝCH VČETNĚ DOPRAVY NA SKLÁDKU A VEŠKERÉ MANIPULACE - 17 03 02 VYBOURANÝ ASFALTOVÝ BETON BEZ DEHTU</t>
  </si>
  <si>
    <t xml:space="preserve"> "` ``Viz polohopis, odpovídá délce řezu asfaltového pásu 0,2 = 0,200 "_x000d_
 Celkem 0.2 = 0,200 [A]_x000d_</t>
  </si>
  <si>
    <t xml:space="preserve"> "` ``Viz TZ, odbad vzniklí při demontáž KS. 0,05 = 0,050 "_x000d_
 Celkem 0.05 = 0,050 [A]_x000d_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</si>
  <si>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
Tunou se rozumí hmotnost odpadu vytříděného v souladu se zákonem č. 541/2001 Sb., o nakládání s odpady, v platném znění.</t>
  </si>
  <si>
    <t>R015621</t>
  </si>
  <si>
    <t>951</t>
  </si>
  <si>
    <t>NEOCEŇOVAT - POPLATKY ZA LIKVIDACI ODPADŮ NEBEZPEČNÝCH VČETNĚ DOPRAVY NA SKLÁDKU A VEŠKERÉ MANIPULACE- KABELY S PLASTOVOU IZOLACÍ</t>
  </si>
  <si>
    <t xml:space="preserve"> "` ``Odpovídá délce demontovaných kabelů 0,35 = 0,350 "_x000d_
 Celkem 0.35 = 0,350 [A]_x000d_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</si>
  <si>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</si>
  <si>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113138</t>
  </si>
  <si>
    <t>ODSTRANENÍ KRYTU ZPEVNENÝCH PLOCH S ASFALT POJIVEM, ODVOZ DO 20KM</t>
  </si>
  <si>
    <t>Odstranění asfaltového povrchu v okolí navržené kabelové trasy včetně odvozu na skádku.</t>
  </si>
  <si>
    <t xml:space="preserve"> "` ``Viz polohopis, odpovídá délce řezu asfaltového pásu 0,25 = 0,250 "_x000d_
 Celkem 0.25 = 0,250 [A]_x000d_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</si>
  <si>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</si>
  <si>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132838</t>
  </si>
  <si>
    <t>HLOUBENÍ RÝH ŠÍR DO 2M PAŽ I NEPAŽ TR. II, ODVOZ DO 20KM</t>
  </si>
  <si>
    <t>Výkop kabelových rýh.</t>
  </si>
  <si>
    <t xml:space="preserve"> "` ``Viz TZ a Výkresová část. 9 = 9,000 "_x000d_
 Celkem 9 = 9,000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</si>
  <si>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</si>
  <si>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17411</t>
  </si>
  <si>
    <t>ZÁSYP JAM A RÝH ZEMINOU SE ZHUTNENÍM</t>
  </si>
  <si>
    <t>Zasypání kabelových rýh.</t>
  </si>
  <si>
    <t xml:space="preserve"> "` ``Viz polohopis, odpovídá výkopu 9 = 9,000 "_x000d_
 Celkem 9 = 9,000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</si>
  <si>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</si>
  <si>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18120</t>
  </si>
  <si>
    <t>ÚPRAVA PLÁNE SE ZHUTNENÍM V HORNINE TR. II</t>
  </si>
  <si>
    <t>Úprava povrchu zasypaných kabelových rýh.</t>
  </si>
  <si>
    <t xml:space="preserve"> "` ``Viz polohopis, 1m2 na 1m výkopu 29 = 29,000 "_x000d_
 Celkem 29 = 29,000 [A]_x000d_</t>
  </si>
  <si>
    <t>položka zahrnuje úpravu pláne vcetne vyrovnání výškových rozdílu. Míru zhutnení urcuje projekt.</t>
  </si>
  <si>
    <t>56344</t>
  </si>
  <si>
    <t>VOZOVKOVÉ VRSTVY ZE ŠTERKOPÍSKU TL. DO 200MM</t>
  </si>
  <si>
    <t>Doprava a pokládka podkladu vozovek a chodníků včetně rozprostření a zhutnění.</t>
  </si>
  <si>
    <t xml:space="preserve"> "` ``Viz polohopis, odpovídá délce výkopu přes vozovkové vrstvy, 1m2 na 1m výkopu 15 = 15,000 "_x000d_
 Celkem 15 = 15,000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</si>
  <si>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</si>
  <si>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575A65</t>
  </si>
  <si>
    <t>LITÝ ASFALT MA I (SILNICE, DÁLNICE) 16 TL. 45MM</t>
  </si>
  <si>
    <t>Doprava a pokládka asfaltu vozovky včetně vešekrých pomocných prací.</t>
  </si>
  <si>
    <t xml:space="preserve"> "` ``Viz polohopis, odpovídá délce řezu asfaltového pásu, 1m2 na 1m výkopu 5 = 5,000 "_x000d_
 Celkem 5 = 5,000 [A]_x000d_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</si>
  <si>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</si>
  <si>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587205</t>
  </si>
  <si>
    <t>PREDLÁŽDENÍ KRYTU Z BETONOVÝCH DLAŽDIC</t>
  </si>
  <si>
    <t>Rozebrání a znovupoložení plochy z dlažebních kostek včetně veškerých pomocných prací.</t>
  </si>
  <si>
    <t xml:space="preserve"> "` ``Viz polohopis, 1m2 na 1m výkopu pod betnovými dlaždicemi 10 = 10,000 "_x000d_
 Celkem 10 = 10,000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</si>
  <si>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</si>
  <si>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Přidružená stavební výroba</t>
  </si>
  <si>
    <t>701001</t>
  </si>
  <si>
    <t>OZNACOVACÍ ŠTÍTEK KABELOVÉHO VEDENÍ, SPOJKY NEBO KABELOVÉ SKRÍNE (VCETNE OBJÍMKY)</t>
  </si>
  <si>
    <t>Dodávka a montáž příslušných přístrojů do rozvaděčů.</t>
  </si>
  <si>
    <t xml:space="preserve"> "` ``Viz TZ a Výkresová část. 3 = 3,000 "_x000d_
 Celkem 3 = 3,000 [A]_x000d_</t>
  </si>
  <si>
    <t>1. Položka obsahuje:
 – veškeré práce a materiál obsažený v názvu položky
2. Položka neobsahuje:
 X
3. Zpusob merení:
Udává se pocet kusu kompletní konstrukce nebo práce.</t>
  </si>
  <si>
    <t>Dodávka a montáž zařízení.</t>
  </si>
  <si>
    <t xml:space="preserve"> "` ``Viz TZ a Výkresová část. 2 = 2,000 "_x000d_
 Celkem 2 = 2,000 [A]_x000d_</t>
  </si>
  <si>
    <t>702212</t>
  </si>
  <si>
    <t>KABELOVÁ CHRÁNICKA ZEMNÍ DN PRES 100 DO 200 MM</t>
  </si>
  <si>
    <t>Dodávka a montáž kabelových chrániček.</t>
  </si>
  <si>
    <t xml:space="preserve"> "` ``Viz polohopis, odpovídá délce provizorní a definitvní trasy pro každý kabel vzlášť 192 = 192,000 "_x000d_
 Celkem 192 = 192,000 [A]_x000d_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</si>
  <si>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</si>
  <si>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702312</t>
  </si>
  <si>
    <t>ZAKRYTÍ KABELU VÝSTRAŽNOU FÓLIÍ ŠÍRKY PRES 20 DO 40 CM</t>
  </si>
  <si>
    <t>Dodávka a montáž označovací fólie šířky 33cm do výkopů.</t>
  </si>
  <si>
    <t xml:space="preserve"> "` ``Viz polohopis, odpovídá délce výkopu 29 = 29,000 "_x000d_
 Celkem 29 = 29,000 [A]_x000d_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</si>
  <si>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</si>
  <si>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702901</t>
  </si>
  <si>
    <t>ZASYPÁNÍ KABELOVÉHO ŽLABU VRSTVOU Z PRESÁTÉHO PÍSKU CI VÝKOPKU SVETLÉ ŠÍRKY DO 120 MM</t>
  </si>
  <si>
    <t>dodávka materiálu a tvorba pískového lože pro kabely
Viz TZ a Výkresová část.</t>
  </si>
  <si>
    <t xml:space="preserve"> "` ``Viz polohopis 58 = 58,000 "_x000d_
 Celkem 58 = 58,000 [A]_x000d_</t>
  </si>
  <si>
    <t>1. Položka obsahuje:
 – veškeré zemní práce vcetne dodání zásypového materiálu
2. Položka neobsahuje:
 X
3. Zpusob merení:
Merí se metr délkový.</t>
  </si>
  <si>
    <t>709612</t>
  </si>
  <si>
    <t>DEMONTÁŽ CHRÁNICKY/TRUBKY</t>
  </si>
  <si>
    <t>Demontáž kabelovv chráničky/ trubky.</t>
  </si>
  <si>
    <t xml:space="preserve"> "` ``Viz polohopis, odpovídá délce provizorní trasy 176 = 176,000 "_x000d_
 Celkem 176 = 176,000 [A]_x000d_</t>
  </si>
  <si>
    <t>R709110</t>
  </si>
  <si>
    <t>PROVIZORNÍ ZAJIŠTENÍ KABELOVÉ TRASY</t>
  </si>
  <si>
    <t>Uchycení provizorní kabelové trasy včetně vešekrých pomocných prací.</t>
  </si>
  <si>
    <t xml:space="preserve"> "` ``Viz polohopis, odpovídá délce provizorní trasy 2 = 2,000 "_x000d_
 Celkem 2 = 2,000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</si>
  <si>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</si>
  <si>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R709531</t>
  </si>
  <si>
    <t>PODPURNÉ A POMOCNÉ KONSTRUKCE OCELOVÉ PRO UCHYCENÍ KABELOVÉ CHRÁNIČKY BEZ POVRCHOVÉ ÚPRAVY</t>
  </si>
  <si>
    <t>Podpůrné kontrukce pro provizorní zajištění kabelové trasy včetně uchycení a upevnění.</t>
  </si>
  <si>
    <t xml:space="preserve"> "` ``Viz polohopis, odpovídá délce provizorní trasy 70 = 70,000 "_x000d_
 Celkem 70 = 70,000 [A]_x000d_</t>
  </si>
  <si>
    <t>74</t>
  </si>
  <si>
    <t>Silnoproud</t>
  </si>
  <si>
    <t>742H24</t>
  </si>
  <si>
    <t>KABEL NN CTYR- A PETIŽÍLOVÝ AL S PLASTOVOU IZOLACÍ OD 70 DO 120 MM2</t>
  </si>
  <si>
    <t>Dodávka a montáž kabelu.</t>
  </si>
  <si>
    <t xml:space="preserve"> "` ``Viz schéma a tabulka kabelů 216 = 216,000 "_x000d_
 Celkem 216 = 216,000 [A]_x000d_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</si>
  <si>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</si>
  <si>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742H25</t>
  </si>
  <si>
    <t>KABEL NN CTYR- A PETIŽÍLOVÝ AL S PLASTOVOU IZOLACÍ OD 150 DO 240 MM2</t>
  </si>
  <si>
    <t>742L12</t>
  </si>
  <si>
    <t>UKONČENÍ DVOU AŽ PĚTIŽÍLOVÉHO KABELU V ROZVADĚČI NEBO NA PŘÍSTROJI OD 4 DO 16 MM2</t>
  </si>
  <si>
    <t>Zakončení kabelu, rozdělení žil, zapojení jednotlivích žil na svorky.</t>
  </si>
  <si>
    <t xml:space="preserve"> "` ``Viz schéma a tabulka kabelů 4 = 4,000 "_x000d_
 Celkem 4 = 4,000 [A]_x000d_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</si>
  <si>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</si>
  <si>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742L13</t>
  </si>
  <si>
    <t>UKONČENÍ DVOU AŽ PĚTIŽÍLOVÉHO KABELU V ROZVADĚČI NEBO NA PŘÍSTROJI OD 25 DO 50 MM2</t>
  </si>
  <si>
    <t>742L14</t>
  </si>
  <si>
    <t>UKONCENÍ DVOU AŽ PETIŽÍLOVÉHO KABELU V ROZVADECI NEBO NA PRÍSTROJI OD 70 DO 120 MM2</t>
  </si>
  <si>
    <t xml:space="preserve"> "` ``Viz schéma a tabulka kabelů 5 = 5,000 "_x000d_
 Celkem 5 = 5,000 [A]_x000d_</t>
  </si>
  <si>
    <t>1. Položka obsahuje:
 – všechny práce spojené s úpravou kabelu pro montáž vcetne veškerého príslušentsví
2. Položka neobsahuje:
 X
3. Zpusob merení:
Udává se pocet kusu kompletní konstrukce nebo práce.</t>
  </si>
  <si>
    <t>742L15</t>
  </si>
  <si>
    <t>UKONCENÍ DVOU AŽ PETIŽÍLOVÉHO KABELU V ROZVADECI NEBO NA PRÍSTROJI OD 150 DO 240 MM2</t>
  </si>
  <si>
    <t xml:space="preserve"> "` ``Viz schéma a tabulka kabelů 7 = 7,000 "_x000d_
 Celkem 7 = 7,000 [A]_x000d_</t>
  </si>
  <si>
    <t>742L24</t>
  </si>
  <si>
    <t>UKONCENÍ DVOU AŽ PETIŽÍLOVÉHO KABELU KABELOVOU SPOJKOU OD 70 DO 120 MM2</t>
  </si>
  <si>
    <t xml:space="preserve"> "` ``Viz schéma a tabulka kabelů 1 = 1,000 "_x000d_
 Celkem 1 = 1,000 [A]_x000d_</t>
  </si>
  <si>
    <t>742L25</t>
  </si>
  <si>
    <t>UKONCENÍ DVOU AŽ PETIŽÍLOVÉHO KABELU KABELOVOU SPOJKOU OD 150 DO 240 MM2</t>
  </si>
  <si>
    <t>742P13</t>
  </si>
  <si>
    <t>ZATAŽENÍ KABELU DO CHRÁNICKY - KABEL DO 4 KG/M</t>
  </si>
  <si>
    <t>Zatažení kabelu do chráničky.</t>
  </si>
  <si>
    <t xml:space="preserve"> "` ``Viz polohopis, odpovídá délce chrániček 96 = 96,000 "_x000d_
 Celkem 96 = 96,000 [A]_x000d_</t>
  </si>
  <si>
    <t>1. Položka obsahuje:
 – montáž kabelu o váze do 4 kg/m do chránicky/ kolektoru
2. Položka neobsahuje:
 X
3. Zpusob merení:
Merí se metr délkový.</t>
  </si>
  <si>
    <t>742P14</t>
  </si>
  <si>
    <t>ZATAŽENÍ KABELU DO CHRÁNICKY - KABEL PRES 4 KG/M</t>
  </si>
  <si>
    <t>1. Položka obsahuje:
 – montáž kabelu o váze nad 4 kg/m do chránicky/ kolektoru
2. Položka neobsahuje:
 X
3. Zpusob merení:
Merí se metr délkový.</t>
  </si>
  <si>
    <t>742P15</t>
  </si>
  <si>
    <t>OZNAČOVACÍ ŠTÍTEK NA KABEL</t>
  </si>
  <si>
    <t xml:space="preserve"> "` ``Viz schéma a tabulka kabelů 14 = 14,000 "_x000d_
 Celkem 14 = 14,000 [A]_x000d_</t>
  </si>
  <si>
    <t>1. Položka obsahuje:
 – veškeré příslušentsví
2. Položka neobsahuje:
 X
3. Způsob měření:
Udává se počet kusů kompletní konstrukce nebo práce.</t>
  </si>
  <si>
    <t>742P17</t>
  </si>
  <si>
    <t>VYHLEDÁNÍ STÁVAJÍCÍHO KABELU (MERENÍ, SONDA)</t>
  </si>
  <si>
    <t>Vyhledání stávajícího kabelového vedení.</t>
  </si>
  <si>
    <t>1. Položka obsahuje:
 – vyhledání stávajícího kabelu vn/nn v obvodu žel. stanice, na trati vc. výkopu sondy a veškerého príslušenství
2. Položka neobsahuje:
 X
3. Zpusob merení:
Udává se pocet kusu kompletní konstrukce nebo práce.</t>
  </si>
  <si>
    <t>742Z23</t>
  </si>
  <si>
    <t>DEMONTÁŽ KABELOVÉHO VEDENÍ NN</t>
  </si>
  <si>
    <t>Demontáž kabelového vedení nn.</t>
  </si>
  <si>
    <t xml:space="preserve"> "` ``Viz polohopis, odpovídá délce demontovaného vedení 360 = 360,000 "_x000d_
 Celkem 360 = 360,000 [A]_x000d_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</si>
  <si>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</si>
  <si>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743E12</t>
  </si>
  <si>
    <t>SKRÍN ROZPOJOVACÍ POJISTKOVÁ DO 400 A, DO 240 MM2, DO VÝKLENKU S POJISTKOVÝMI SPODKY SE 4-6 SADAMI JISTÍCÍCH PRVKU</t>
  </si>
  <si>
    <t>Dodávka a montáž pojistkové skříně.</t>
  </si>
  <si>
    <t>1. Položka obsahuje:
 – instalaci vc. vybourání niky ve zdi pro skrín a kabely a zapravení zdiva, omítky a fasády po dokoncené montáži
 – technický popis viz. projektová dokumentace
2. Položka neobsahuje:
 X
3. Zpusob merení:
Udává se pocet kusu kompletní konstrukce nebo práce.</t>
  </si>
  <si>
    <t>DEMONTÁŽ ZARÍZENÍ EOV NA VÝHYBCE</t>
  </si>
  <si>
    <t>Demontáž technologie EOV na výhybce.</t>
  </si>
  <si>
    <t xml:space="preserve"> "` ``Viz TZ a Výkresová část. 1 = 1,000 "_x000d_
 Celkem 1 = 1,000 [A]_x000d_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</si>
  <si>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</si>
  <si>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743Z73</t>
  </si>
  <si>
    <t>DEMONTÁŽ - ZAZDENÍ A ZAPRAVENÍ OTVORU PO KABELOVÉ SKRÍNI</t>
  </si>
  <si>
    <t>Zazdění a zapravení otvoru po kabelové skříni včetně veškerého příslušenství.</t>
  </si>
  <si>
    <t>744I01</t>
  </si>
  <si>
    <t>POJISTKOVÁ VLOŽKA DO 160 A</t>
  </si>
  <si>
    <t xml:space="preserve"> "` ``Viz schéma 27 = 27,000 "_x000d_
 Celkem 27 = 27,000 [A]_x000d_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</si>
  <si>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</si>
  <si>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</si>
  <si>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</si>
  <si>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 xml:space="preserve"> "` ``Viz schéma 9 = 9,000 "_x000d_
 Celkem 9 = 9,000 [A]_x000d_</t>
  </si>
  <si>
    <t>744R35</t>
  </si>
  <si>
    <t>OZNACOVACÍ ŠTÍTEK DO ROZVADECE NN</t>
  </si>
  <si>
    <t xml:space="preserve"> "` ``Viz schéma, odpovídá počtu kabelů v KS 14 = 14,000 "_x000d_
 Celkem 14 = 14,000 [A]_x000d_</t>
  </si>
  <si>
    <t>1. Položka obsahuje:
 – veškeré príslušenství
 – technický popis viz. projektová dokumentace
2. Položka neobsahuje:
 X
3. Zpusob merení:
Udává se pocet kusu kompletní konstrukce nebo práce.</t>
  </si>
  <si>
    <t>744R36</t>
  </si>
  <si>
    <t>OBAL NA VÝKRESY DO ROZVADECE NN</t>
  </si>
  <si>
    <t xml:space="preserve"> "` ``Viz schéma, odpovídá počtu kabelových skříní 3 = 3,000 "_x000d_
 Celkem 3 = 3,000 [A]_x000d_</t>
  </si>
  <si>
    <t>747213</t>
  </si>
  <si>
    <t>CELKOVÁ PROHLÍDKA, ZKOUŠENÍ, MERENÍ A VYHOTOVENÍ VÝCHOZÍ REVIZNÍ ZPRÁVY, PRO OBJEM IN PRES 500 DO 1000 TIS. KC</t>
  </si>
  <si>
    <t>Provedení revize zařízení vč. předepsaných zkoušek, vydání revizní zprávy.</t>
  </si>
  <si>
    <t xml:space="preserve"> "` ``Viz Technická zpráva. 1 = 1,000 "_x000d_
 Celkem 1 = 1,000 [A]_x000d_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</si>
  <si>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</si>
  <si>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</si>
  <si>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</si>
  <si>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</si>
  <si>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</si>
  <si>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PRUKAZU ZPUSOBILOSTI</t>
  </si>
  <si>
    <t>Vydání průkazu způsobilosti.</t>
  </si>
  <si>
    <t>1. Položka obsahuje:
 – cenu za vyhotovení dokladu právnickou osobou o silnoproudých zarízeních a vydání prukazu zpusobilosti
2. Položka neobsahuje:
 X
3. Zpusob merení:
Udává se pocet kusu kompletní konstrukce nebo práce.</t>
  </si>
  <si>
    <t>747701</t>
  </si>
  <si>
    <t>DOKONCOVACÍ MONTÁŽNÍ PRÁCE NA ELEKTRICKÉM ZARÍZENÍ</t>
  </si>
  <si>
    <t>Dokončovací práce, koordinace prací s ostatními zhotoviteli, případné úpravy zapojení vč. podružného materiálu.</t>
  </si>
  <si>
    <t xml:space="preserve"> "` ``Viz Technická zpráva. 120 = 120,000 "_x000d_
 Celkem 120 = 120,000 [A]_x000d_</t>
  </si>
  <si>
    <t>1. Položka obsahuje:
 – cenu za práce spojené s uvádením zarízení do provozu, drobné montážní práce v rozvadecích, koordinaci se zhotoviteli souvisejících zarízení apod.
2. Položka neobsahuje:
 X
3. Zpusob merení:
Udává se cas v hodinách.</t>
  </si>
  <si>
    <t>747702</t>
  </si>
  <si>
    <t>ÚPRAVA ZAPOJENÍ STÁVAJÍCÍCH KABELOVÝCH SKRÍNÍ/ROZVADECU</t>
  </si>
  <si>
    <t>Průběžné nezbytné úpravy zapojení, koordinace prací s ostatními zhotoviteli, případné úpravy zapojení vč. podružného materiálu.</t>
  </si>
  <si>
    <t xml:space="preserve"> "` ``Viz Technická zpráva. 16 = 16,000 "_x000d_
 Celkem 16 = 16,000 [A]_x000d_</t>
  </si>
  <si>
    <t>1. Položka obsahuje:
 – cenu za veškeré náklady na provedení provizorních úprav zapojení stávajících kabelových skríní / rozvadecu v prubehu výstavy ( pro montáž nových i provizorních kabelu, drobné úpravy výstroje apod. )
2. Položka neobsahuje:
 X
3. Zpusob merení:
Udává se cas v hodinách.</t>
  </si>
  <si>
    <t>747705</t>
  </si>
  <si>
    <t>MANIPULACE NA ZARÍZENÍCH PROVÁDENÉ PROVOZOVATELEM</t>
  </si>
  <si>
    <t>Manipulační práce provozovatelem, koordinace prací s ostatními zhotoviteli, případné úpravy zapojení vč. podružného materiálu.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</si>
  <si>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</si>
  <si>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747706</t>
  </si>
  <si>
    <t>ZJIŠTOVÁNÍ STÁVAJÍCÍHO STAVU ROZVODU NN</t>
  </si>
  <si>
    <t>Úvodní práce, zjištění aktuálního stavu.</t>
  </si>
  <si>
    <t>1. Položka obsahuje:
 – cenu za prozkoumání stávajích rozvodu nn, prirazení vývodových kabelu v rozvadeci nn k jejich zarízení a identifikaci zpusobu napájení
2. Položka neobsahuje:
 X
3. Zpusob merení:
Udává se cas v hodinách.</t>
  </si>
  <si>
    <t>75D147</t>
  </si>
  <si>
    <t>KABELOVÁ SKRÍN - MONTÁŽ</t>
  </si>
  <si>
    <t>Montáž kabelové skříně KS94.</t>
  </si>
  <si>
    <t xml:space="preserve"> "` ``Viz TZ a polohopis. 2 = 2,000 "_x000d_
 Celkem 2 = 2,000 [A]_x000d_</t>
  </si>
  <si>
    <t>1. Položka obsahuje:
 – urcení místa umístení, montáž kabelové skríne venkovní dle typu dané položkou
 – montáž kabelové skríne se všemi pomocnými a doplnujícími pracemi a soucástmi, prípadné použití mechanizmu, vcetne dopravy ze skladu k místu montáže
 – zapojení kabelových forem (vcetne merení a zapojení po merení)
2. Položka neobsahuje:
 X
3. Zpusob merení:
Udává se pocet kusu kompletní konstrukce nebo práce.</t>
  </si>
  <si>
    <t>75D148</t>
  </si>
  <si>
    <t>KABELOVÁ SKRÍN - DEMONTÁŽ</t>
  </si>
  <si>
    <t>Demontáž a odpojení kabelové skříně.</t>
  </si>
  <si>
    <t xml:space="preserve"> "` ``Viz TZ a polohopis. 5 = 5,000 "_x000d_
 Celkem 5 = 5,000 [A]_x000d_</t>
  </si>
  <si>
    <t>1. Položka obsahuje:
 – demontáž kabelové skríne venkovní vcetne odpojení
 – demontáž kabelové skríne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</si>
  <si>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R743Z41</t>
  </si>
  <si>
    <t>MONTÁŽ ZARÍZENÍ EOV NA VÝHYBCE</t>
  </si>
  <si>
    <t>Opětovná montáž výzbroje EOV na výhybku včetně veškerého příslušenství.</t>
  </si>
  <si>
    <t xml:space="preserve"> "` ``Viz TZ a polohopis. 1 = 1,000 "_x000d_
 Celkem 1 = 1,000 [A]_x000d_</t>
  </si>
  <si>
    <t>96813</t>
  </si>
  <si>
    <t>VYSEKÁNÍ OTVORU, KAPES, RÝH V CIHELNÉM ZDIVU</t>
  </si>
  <si>
    <t>Kompletní dodávka se všemi pomocnými pracemi. Včetně poplatku za skládku.</t>
  </si>
  <si>
    <t xml:space="preserve"> "` ``Viz TZ a Výkresová část. 0,25 = 0,250 "_x000d_
 Celkem 0.25 = 0,250 [A]_x000d_</t>
  </si>
  <si>
    <t>SO 10-30-03</t>
  </si>
  <si>
    <t>R</t>
  </si>
  <si>
    <t>POPLATEK ZA PŘELOŽKU ZAŘÍZENÍ DITRIBUČNÍ SOUSTAVY</t>
  </si>
  <si>
    <t>Cena odpovídá výši předpokládaných nákladů dle smlouvy o přeložce č.9090014080.</t>
  </si>
  <si>
    <t>SO 10-30-04</t>
  </si>
  <si>
    <t xml:space="preserve"> "` ``Odpovídá délce demontovaných kabelů 0,01 = 0,010 "_x000d_
 Celkem 0.01 = 0,010 [A]_x000d_</t>
  </si>
  <si>
    <t>703422</t>
  </si>
  <si>
    <t>ELEKTROINSTALACNÍ TRUBKA PLASTOVÁ UV STABILNÍ VCETNE UPEVNENÍ A PRÍSLUŠENSTVÍ DN PRUMERU PRES 25 DO 40 MM</t>
  </si>
  <si>
    <t>Dodávka a montáž elektroinstalační trubky včetně veškerého příslušenství.</t>
  </si>
  <si>
    <t xml:space="preserve"> "` ``Viz TZ a Výkresová část. 60 = 60,000 "_x000d_
 Celkem 60 = 60,000 [A]_x000d_</t>
  </si>
  <si>
    <t>1. Položka obsahuje:
 – prípravu podkladu pro osazení
2. Položka neobsahuje:
 X
3. Zpusob merení:
Merí se metr délkový.</t>
  </si>
  <si>
    <t>Demontáž stávající kabelové trubky se všemi pomocnými pracemi.,</t>
  </si>
  <si>
    <t xml:space="preserve"> "` ``Viz TZ a Výkresová část. 45 = 45,000 "_x000d_
 Celkem 45 = 45,000 [A]_x000d_</t>
  </si>
  <si>
    <t>742G11</t>
  </si>
  <si>
    <t>KABEL NN DVOU- A TRÍŽÍLOVÝ CU S PLASTOVOU IZOLACÍ DO 2,5 MM2</t>
  </si>
  <si>
    <t xml:space="preserve"> "` ``Viz schéma a tabulka kabelů 159 = 159,000 "_x000d_
 Celkem 159 = 159,000 [A]_x000d_</t>
  </si>
  <si>
    <t>742L11</t>
  </si>
  <si>
    <t>UKONCENÍ DVOU AŽ PETIŽÍLOVÉHO KABELU V ROZVADECI NEBO NA PRÍSTROJI DO 2,5 MM2</t>
  </si>
  <si>
    <t xml:space="preserve"> "` ``Viz schéma a tabulka kabelů 8 = 8,000 "_x000d_
 Celkem 8 = 8,000 [A]_x000d_</t>
  </si>
  <si>
    <t xml:space="preserve"> "` ``Viz schéma a tabulka kabelů 2 = 2,000 "_x000d_
 Celkem 2 = 2,000 [A]_x000d_</t>
  </si>
  <si>
    <t xml:space="preserve"> "` ``Viz polohopis, odpovídá délce chrániček 75 = 75,000 "_x000d_
 Celkem 75 = 75,000 [A]_x000d_</t>
  </si>
  <si>
    <t>Dodávka a montáž včetně veškerého příslušenství.</t>
  </si>
  <si>
    <t xml:space="preserve"> "` ``Viz schéma, odpovídá počtu kabelů v KS. 7 = 7,000 "_x000d_
 Celkem 7 = 7,000 [A]_x000d_</t>
  </si>
  <si>
    <t>742Y11</t>
  </si>
  <si>
    <t xml:space="preserve">PŘELOŽENÍ KABELU DO VZDÁLENOSTI 10 M VČETNĚ ZATAŽENÍ KABELU DO CHRÁNIČKY/ŽLABU - KABEL DO 4KG/M  (M)</t>
  </si>
  <si>
    <t>Přeložení kabelu do provizorní trasy včetně veškerého příslušenství.</t>
  </si>
  <si>
    <t xml:space="preserve"> "` ``Viz Výkresová část. Odpovídá délce vedení na kamenné části mostu. 45 = 45,000 "_x000d_
 Celkem 45 = 45,000 [A]_x000d_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</si>
  <si>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</si>
  <si>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Demontáž kabelového veden nn se všemi pomocnými pracemi.,</t>
  </si>
  <si>
    <t xml:space="preserve"> "` ``Viz TZ a Výkresová část. 159 = 159,000 "_x000d_
 Celkem 159 = 159,000 [A]_x000d_</t>
  </si>
  <si>
    <t>743C12</t>
  </si>
  <si>
    <t>SKRÍN PRÍPOJKOVÁ POJISTKOVÁ NA STOŽÁR/STENU NEBO DO VÝKLENKU DO 63 A, DO 50 MM2, SE 3-4 SADAMI JISTÍCÍCH PRVKU</t>
  </si>
  <si>
    <t xml:space="preserve"> "` ``Viz schéma. 12 = 12,000 "_x000d_
 Celkem 12 = 12,000 [A]_x000d_</t>
  </si>
  <si>
    <t xml:space="preserve"> "` ``Viz schéma. 4 = 4,000 "_x000d_
 Celkem 4 = 4,000 [A]_x000d_</t>
  </si>
  <si>
    <t>OBAL NA VÝKRESY DO ROZVADĚČE NN</t>
  </si>
  <si>
    <t xml:space="preserve"> "` ``Viz schéma 1 = 1,000 "_x000d_
 Celkem 1 = 1,000 [A]_x000d_</t>
  </si>
  <si>
    <t>1. Položka obsahuje:
 –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</si>
  <si>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</si>
  <si>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MERENÍ A VYHOTOVENÍ VÝCHOZÍ REVIZNÍ ZPRÁVY, PRO OBJEM IN PRES 100 DO 500 TIS. KC</t>
  </si>
  <si>
    <t xml:space="preserve"> "` ``Viz Technická zpráva. 56 = 56,000 "_x000d_
 Celkem 56 = 56,000 [A]_x000d_</t>
  </si>
  <si>
    <t xml:space="preserve"> "` ``Viz Technická zpráva. 8 = 8,000 "_x000d_
 Celkem 8 = 8,000 [A]_x000d_</t>
  </si>
  <si>
    <t>Demontáž kabelové skříně včetně veškerých pomocných prací.</t>
  </si>
  <si>
    <t xml:space="preserve"> "` ``Viz TZ a Výkresová část. 0,1 = 0,100 "_x000d_
 Celkem 0.1 = 0,100 [A]_x000d_</t>
  </si>
  <si>
    <t>SO 10-30-05</t>
  </si>
  <si>
    <t>13283</t>
  </si>
  <si>
    <t>HLOUBENÍ RÝH ŠÍŘ DO 2M PAŽ I NEPAŽ TŘ. II</t>
  </si>
  <si>
    <t>13683</t>
  </si>
  <si>
    <t>VYKOP V UZAVŘ PROSTORÁCH A POD ZÁKLADY TŘ. II</t>
  </si>
  <si>
    <t>ZÁSYP JAM A RÝH ZEMINOU SE ZHUTNĚNÍM</t>
  </si>
  <si>
    <t>22000013</t>
  </si>
  <si>
    <t>OCHRANA KABELOVÉ TRASY U TRAKČNÍHO STOŽÁRU (DLE TECHNICKÉ ZPRÁVY)</t>
  </si>
  <si>
    <t>KABELOVÁ CHRÁNIČKA ZEMNÍ DN PŘES 100 DO 200 MM</t>
  </si>
  <si>
    <t>ZAKRYTÍ KABELŮ VÝSTRAŽNOU FÓLIÍ ŠÍŘKY PŘES 20 DO 40 CM</t>
  </si>
  <si>
    <t>702312R1</t>
  </si>
  <si>
    <t>FÓLIE VÝSTRAŽNÁ ŠÍŘKY PŘES 20 DO 40 CM</t>
  </si>
  <si>
    <t>75I212</t>
  </si>
  <si>
    <t>KABEL ZEMNÍ DVOUPLÁŠŤOVÝ BEZ PANCÍŘE PRŮMĚRU ŽÍLY 0,6 MM DO 25XN</t>
  </si>
  <si>
    <t>75I214</t>
  </si>
  <si>
    <t>KABEL ZEMNÍ DVOUPLÁŠŤOVÝ BEZ PANCÍŘE PRŮMĚRU ŽÍLY 0,6 MM PŘES 50XN</t>
  </si>
  <si>
    <t>75I21X</t>
  </si>
  <si>
    <t>KABEL ZEMNÍ DVOUPLÁŠŤOVÝ BEZ PANCÍŘE PRŮMĚRU ŽÍLY 0,6 MM - MONTÁŽ</t>
  </si>
  <si>
    <t>75I21Y</t>
  </si>
  <si>
    <t>KABEL ZEMNÍ DVOUPLÁŠŤOVÝ BEZ PANCÍŘE PRŮMĚRU ŽÍLY 0,6 MM - DEMONTÁŽ</t>
  </si>
  <si>
    <t>75IH11</t>
  </si>
  <si>
    <t>UKONČENÍ KABELU CELOPLASTOVÉHO BEZ PANCÍŘE DO 40 ŽIL</t>
  </si>
  <si>
    <t>75IH14</t>
  </si>
  <si>
    <t>UKONČENÍ KABELU CELOPLASTOVÉHO BEZ PANCÍŘE PŘES 200 ŽIL</t>
  </si>
  <si>
    <t>75II11</t>
  </si>
  <si>
    <t>SPOJKA PRO CELOPLASTOVÉ KABELY BEZ PANCÍŘE DO 100 ŽIL - DODÁVKA</t>
  </si>
  <si>
    <t>75II12</t>
  </si>
  <si>
    <t>SPOJKA PRO CELOPLASTOVÉ KABELY BEZ PANCÍŘE PŘES 100 ŽIL - DODÁVKA</t>
  </si>
  <si>
    <t>75II1X</t>
  </si>
  <si>
    <t>SPOJKA PRO CELOPLASTOVÉ KABELY BEZ PANCÍŘE - MONTÁŽ</t>
  </si>
  <si>
    <t>75II1Y</t>
  </si>
  <si>
    <t>SPOJKA PRO CELOPLASTOVÉ KABELY BEZ PANCÍŘE - DEMONTÁŽ</t>
  </si>
  <si>
    <t>R2200001</t>
  </si>
  <si>
    <t>SO 10-50-01</t>
  </si>
  <si>
    <t>OSTATNÍ POŽADAVKY - GEODETICKÉ VYTYČENÍ ZAMĚŘENÍ</t>
  </si>
  <si>
    <t>Geodetické vytýčení a zaměření skutečného provedení SO/PS</t>
  </si>
  <si>
    <t>Doplňující dokumentace po zpřesnění rozsahu stavebních úprav / obnov ploch.
Dokumentace detekční smyčky - BKOM.</t>
  </si>
  <si>
    <t xml:space="preserve"> "` ``1: Dle technické zprávy, výkresových příloh projektové dokumentace, TKP staveb státních drah a výkazů materiálu projektu a souhrnných částí dokume"_x000d_
 Celkem 2 = 2,000 [A]_x000d_</t>
  </si>
  <si>
    <t>NEOCEŇOVAT - POPLATKY ZA LIKVIDACI ODPADŮ NEKONTAMINOVANÝCH VČETNĚ DOPRAVY NA SKLÁDKU A VEŠKERÉ MANIPULACE - 17 05 04 VYTĚŽENÉ ZEMINY A HORNINY - I. TŘÍDA TĚŽIT</t>
  </si>
  <si>
    <t xml:space="preserve"> "` ``1: Dle technické zprávy, výkresových příloh projektové dokumentace, TKP staveb státních drah a výkazů materiálu projektu a souhrnných částí dokume"_x000d_
 Celkem 88.2 = 88,200 [A]_x000d_</t>
  </si>
  <si>
    <t xml:space="preserve"> "` ``1: Dle technické zprávy, výkresových příloh projektové dokumentace, TKP staveb státních drah a výkazů materiálu projektu a souhrnných částí dokume"_x000d_
 Celkem 32.472 = 32,472 [A]_x000d_</t>
  </si>
  <si>
    <t>NEOCEŇOVAT - POPLATKY ZA LIKVIDACI ODPADŮ NEKONTAMINOVANÝCH VČETNĚ DOPRAVY NA SKLÁDKU A VEŠKERÉ MANIPULACE- 17 01 01 BETON Z DEMOLIC OBJEKTŮ, ZÁKLADŮ TV</t>
  </si>
  <si>
    <t>Evidenční položka, NEOCEŇOVAT v objektu SO/PS, položka se oceňuje pouze v SO 90-90
Skryté konstrukce (kabelovody, šachty, podbetonování atd)</t>
  </si>
  <si>
    <t xml:space="preserve"> "` ``1: Dle technické zprávy, výkresových příloh projektové dokumentace, TKP staveb státních drah a výkazů materiálu projektu a souhrnných částí dokume"_x000d_
 Celkem 15 = 15,000 [A]_x000d_</t>
  </si>
  <si>
    <t>Evidenční položka, NEOCEŇOVAT v objektu SO/PS, položka se oceňuje pouze v SO 90-90
Skryté konstrukce (potrubí).</t>
  </si>
  <si>
    <t xml:space="preserve"> "` ``1: Dle technické zprávy, výkresových příloh projektové dokumentace, TKP staveb státních drah a výkazů materiálu projektu a souhrnných částí dokume"_x000d_
 Celkem 5 = 5,000 [A]_x000d_</t>
  </si>
  <si>
    <t>Zemní práce:</t>
  </si>
  <si>
    <t>11353</t>
  </si>
  <si>
    <t>ODSTRANĚNÍ CHODNÍKOVÝCH KAMENNÝCH OBRUBNÍKŮ</t>
  </si>
  <si>
    <t xml:space="preserve"> "` ``1: Dle technické zprávy, výkresových příloh projektové dokumentace, TKP staveb státních drah a výkazů materiálu projektu a souhrnných částí dokume"_x000d_
 Celkem 20 = 20,000 [A]_x000d_</t>
  </si>
  <si>
    <t>113742</t>
  </si>
  <si>
    <t>FRÉZOVÁNÍ ZPEVNĚNÝCH PLOCH ASFALTOVÝCH TL. DO 40MM</t>
  </si>
  <si>
    <t xml:space="preserve"> "` ``1: Dle technické zprávy, výkresových příloh projektové dokumentace, TKP staveb státních drah a výkazů materiálu projektu a souhrnných částí dokume"_x000d_
 Celkem 369 = 369,000 [A]_x000d_</t>
  </si>
  <si>
    <t>12980</t>
  </si>
  <si>
    <t>ČIŠTĚNÍ ULIČNÍCH VPUSTÍ</t>
  </si>
  <si>
    <t>Po stavbě</t>
  </si>
  <si>
    <t xml:space="preserve"> "` ``1: Dle technické zprávy, výkresových příloh projektové dokumentace, TKP staveb státních drah a výkazů materiálu projektu a souhrnných částí dokume"_x000d_
 Celkem 10 = 10,000 [A]_x000d_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</si>
  <si>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</si>
  <si>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56334</t>
  </si>
  <si>
    <t>VOZOVKOVÉ VRSTVY ZE ŠTĚRKODRTI TL. DO 200MM</t>
  </si>
  <si>
    <t xml:space="preserve"> "` ``1: Dle technické zprávy, výkresových příloh projektové dokumentace, TKP staveb státních drah a výkazů materiálu projektu a souhrnných částí dokume"_x000d_
 Celkem 420 = 420,000 [A]_x000d_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</si>
  <si>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</si>
  <si>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572212</t>
  </si>
  <si>
    <t>SPOJOVACÍ POSTŘIK Z MODIFIK ASFALTU DO 0,5KG/M2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</si>
  <si>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</si>
  <si>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574A34</t>
  </si>
  <si>
    <t>ASFALTOVÝ BETON PRO OBRUSNÉ VRSTVY ACO 11+, 11S TL. 40MM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</si>
  <si>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</si>
  <si>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58222</t>
  </si>
  <si>
    <t>DLÁŽDĚNÉ KRYTY Z DROBNÝCH KOSTEK DO LOŽE Z MC</t>
  </si>
  <si>
    <t xml:space="preserve"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</si>
  <si>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</si>
  <si>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</si>
  <si>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 xml:space="preserve"> "` ``1: Dle technické zprávy, výkresových příloh projektové dokumentace, TKP staveb státních drah a výkazů materiálu projektu a souhrnných částí dokume"_x000d_
 Celkem 210 = 210,000 [A]_x000d_</t>
  </si>
  <si>
    <t>58252</t>
  </si>
  <si>
    <t>DLÁŽDĚNÉ KRYTY Z BETONOVÝCH DLAŽDIC DO LOŽE Z MC</t>
  </si>
  <si>
    <t>Přídlažba do betonu</t>
  </si>
  <si>
    <t xml:space="preserve"> "` ``1: Dle technické zprávy, výkresových příloh projektové dokumentace, TKP staveb státních drah a výkazů materiálu projektu a souhrnných částí dokume"_x000d_
 Celkem 16.25 = 16,250 [A]_x000d_</t>
  </si>
  <si>
    <t>PŘEDLÁŽDĚNÍ KRYTU Z BETONOVÝCH DLAŽDIC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</si>
  <si>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</si>
  <si>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58920</t>
  </si>
  <si>
    <t>VÝPLŇ SPAR MODIFIKOVANÝM ASFALTEM</t>
  </si>
  <si>
    <t>Trvale pružná zálivka</t>
  </si>
  <si>
    <t xml:space="preserve"> "` ``1: Dle technické zprávy, výkresových příloh projektové dokumentace, TKP staveb státních drah a výkazů materiálu projektu a souhrnných částí dokume"_x000d_
 Celkem 169 = 169,000 [A]_x000d_</t>
  </si>
  <si>
    <t>položka zahrnuje: - dodávku předepsaného materiálu - vyčištění a výplň spar tímto materiálem</t>
  </si>
  <si>
    <t>R75O831</t>
  </si>
  <si>
    <t>DETEKČNÍ SMYČKA BKOM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</si>
  <si>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</si>
  <si>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89712</t>
  </si>
  <si>
    <t>VPUSŤ KANALIZAČNÍ ULIČNÍ KOMPLETNÍ Z BETONOVÝCH DÍLCŮ</t>
  </si>
  <si>
    <t>Včetně napojení do kanalizace</t>
  </si>
  <si>
    <t xml:space="preserve">položka zahrnuje: - dodávku a osazení předepsaných dílů včetně mříže - výplň, těsnění  a tmelení spar a spojů, - opatření  povrchů  betonu  izolací  proti zemní vlhkosti v částech, kde přijdou do styku se zeminou nebo kamenivem, - předepsané podkladní konstrukce</t>
  </si>
  <si>
    <t>89922</t>
  </si>
  <si>
    <t>VÝŠKOVÁ ÚPRAVA MŘÍŽÍ</t>
  </si>
  <si>
    <t>Případná výšková úprava</t>
  </si>
  <si>
    <t xml:space="preserve"> "` ``1: Dle technické zprávy, výkresových příloh projektové dokumentace, TKP staveb státních drah a výkazů materiálu projektu a souhrnných částí dokume"_x000d_
 Celkem 4 = 4,000 [A]_x000d_</t>
  </si>
  <si>
    <t>- položka výškové úpravy zahrnuje všechny nutné práce a materiály pro zvýšení nebo snížení zařízení (včetně nutné úpravy stávajícího povrchu vozovky nebo chodníku).</t>
  </si>
  <si>
    <t>914131</t>
  </si>
  <si>
    <t>DOPRAVNÍ ZNAČKY ZÁKLADNÍ VELIKOSTI OCELOVÉ FÓLIE TŘ 2 - DODÁVKA A MONTÁŽ</t>
  </si>
  <si>
    <t xml:space="preserve"> "` ``1: Dle technické zprávy, výkresových příloh projektové dokumentace, TKP staveb státních drah a výkazů materiálu projektu a souhrnných částí dokume"_x000d_
 Celkem 9 = 9,000 [A]_x000d_</t>
  </si>
  <si>
    <t>položka zahrnuje: 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</si>
  <si>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</si>
  <si>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</si>
  <si>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</si>
  <si>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</si>
  <si>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</si>
  <si>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položka zahrnuje: - sloupky a upevňovací zařízení včetně jejich osazení (betonová patka, zemní práce)</t>
  </si>
  <si>
    <t>914913</t>
  </si>
  <si>
    <t>SLOUPKY A STOJKY DZ Z OCEL TRUBEK ZABETON DEMONTÁŽ</t>
  </si>
  <si>
    <t>917426</t>
  </si>
  <si>
    <t>CHODNÍKOVÉ OBRUBY Z KAMENNÝCH OBRUBNÍKŮ ŠÍŘ 250MM</t>
  </si>
  <si>
    <t>Primárně pužít stávající obruby</t>
  </si>
  <si>
    <t>Položka zahrnuje: dodání a pokládku kamenných obrubníků o rozměrech předepsaných zadávací dokumentací betonové lože i boční betonovou opěrku.</t>
  </si>
  <si>
    <t>919114</t>
  </si>
  <si>
    <t>ŘEZÁNÍ ASFALTOVÉHO KRYTU VOZOVEK TL DO 200MM</t>
  </si>
  <si>
    <t>položka zahrnuje řezání vozovkové vrstvy v předepsané tloušťce, včetně spotřeby vody</t>
  </si>
  <si>
    <t>93811</t>
  </si>
  <si>
    <t>OČIŠTĚNÍ ASFALTOVÝCH VOZOVEK UMYTÍM VODOU</t>
  </si>
  <si>
    <t>96687</t>
  </si>
  <si>
    <t>VYBOURÁNÍ ULIČNÍCH VPUSTÍ KOMPLETNÍCH</t>
  </si>
  <si>
    <t>položka zahrnuje: - kompletní bourací práce včetně nezbytného rozsahu zemních prací,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</si>
  <si>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10-50-02</t>
  </si>
  <si>
    <t xml:space="preserve"> "` ``1: Dle technické zprávy, výkresových příloh projektové dokumentace, TKP staveb státních drah a výkazů materiálu projektu a souhrnných částí dokume"_x000d_
 Celkem 11 = 11,000 [A]_x000d_</t>
  </si>
  <si>
    <t>Evidenční položka, NEOCEŇOVAT v objektu SO/PS, položka se oceňuje pouze v SO 90-90
Základ pod tvárnicemi Tischer.
Skryté konstrukce.</t>
  </si>
  <si>
    <t xml:space="preserve"> "` ``1: Dle technické zprávy, výkresových příloh projektové dokumentace, TKP staveb státních drah a výkazů materiálu projektu a souhrnných částí dokume"_x000d_
 Celkem 12.5 = 12,500 [A]_x000d_</t>
  </si>
  <si>
    <t>11343</t>
  </si>
  <si>
    <t>ODSTRAN KRYTU ZPEVNĚNÝCH PLOCH S ASFALT POJIVEM VČET PODKLADU</t>
  </si>
  <si>
    <t>2</t>
  </si>
  <si>
    <t>Základy:</t>
  </si>
  <si>
    <t>272313</t>
  </si>
  <si>
    <t>ZÁKLADY Z PROSTÉHO BETONU DO C16/20</t>
  </si>
  <si>
    <t>Základ pod tvárnice Tischer
Základ pod návěst a flexi sloupky</t>
  </si>
  <si>
    <t xml:space="preserve"> "` ``1: Dle technické zprávy, výkresových příloh projektové dokumentace, TKP staveb státních drah a výkazů materiálu projektu a souhrnných částí dokume"_x000d_
 Celkem 5.664 = 5,664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</si>
  <si>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</si>
  <si>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 xml:space="preserve"> "` ``1: Dle technické zprávy, výkresových příloh projektové dokumentace, TKP staveb státních drah a výkazů materiálu projektu a souhrnných částí dokume"_x000d_
 Celkem 50 = 50,000 [A]_x000d_</t>
  </si>
  <si>
    <t xml:space="preserve"> "` ``1: Dle technické zprávy, výkresových příloh projektové dokumentace, TKP staveb státních drah a výkazů materiálu projektu a souhrnných částí dokume"_x000d_
 Celkem 111 = 111,000 [A]_x000d_</t>
  </si>
  <si>
    <t>Značka B13</t>
  </si>
  <si>
    <t>B13 2t</t>
  </si>
  <si>
    <t>916A2</t>
  </si>
  <si>
    <t>PARKOVACÍ SLOUPKY A ZÁBRANY PLASTOVÉ</t>
  </si>
  <si>
    <t>Flexi samovratné</t>
  </si>
  <si>
    <t xml:space="preserve"> "` ``1: Dle technické zprávy, výkresových příloh projektové dokumentace, TKP staveb státních drah a výkazů materiálu projektu a souhrnných částí dokume"_x000d_
 Celkem 37 = 37,000 [A]_x000d_</t>
  </si>
  <si>
    <t>položka zahrnuje dodání zařízení v předepsaném provedení včetně jeho osazení</t>
  </si>
  <si>
    <t>923721</t>
  </si>
  <si>
    <t>TABULE "PRŮCHOD PRO PĚŠÍ ZAKÁZÁN!" (NA OCELOVÉM SLOUPKU)</t>
  </si>
  <si>
    <t xml:space="preserve"> "` ``1: Dle technické zprávy, výkresových příloh projektové dokumentace, TKP staveb státních drah a výkazů materiálu projektu a souhrnných částí dokume"_x000d_
 Celkem 0.058 = 0,058 [A]_x000d_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</si>
  <si>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</si>
  <si>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923821</t>
  </si>
  <si>
    <t>SLOUPEK DN 60 PRO NÁVĚST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</si>
  <si>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</si>
  <si>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923890</t>
  </si>
  <si>
    <t>ŠIKMÝ ŽLUTOČERNÝ BEZPEČNOSTNÍ NÁTĚR</t>
  </si>
  <si>
    <t xml:space="preserve"> "` ``1: Dle technické zprávy, výkresových příloh projektové dokumentace, TKP staveb státních drah a výkazů materiálu projektu a souhrnných částí dokume"_x000d_
 Celkem 60 = 60,000 [A]_x000d_</t>
  </si>
  <si>
    <t xml:space="preserve">1. Položka obsahuje:  – úpravy podkladu (odmaštění, odrezivění, odstranění starých nátěrů a nečistot) a jeho vyspravení  – provedení nátěru (i různobarevného) včetně základních nátěrů předepsaným postupem a při splnění všech požadavků daných technologickým předpisem 2. Položka neobsahuje:  X 3. Způsob měření: Měří se plocha kompletního nátěru v metrech čtverečních.</t>
  </si>
  <si>
    <t>R924913</t>
  </si>
  <si>
    <t>NÁSTUPIŠTĚ - OPTICKÉ ZNAČENÍ NÁTĚREM ŠÍŘKY 0,15 M</t>
  </si>
  <si>
    <t>Žluté pruhy</t>
  </si>
  <si>
    <t xml:space="preserve">1. Položka obsahuje:  – příprava a očištění podkladu  – dodání a aplikace nátěrové hmoty 2. Položka neobsahuje:  X 3. Způsob měření: Měří se metr délkový.</t>
  </si>
  <si>
    <t>R965511</t>
  </si>
  <si>
    <t>ROZEBRÁNÍ A POSKLÁDÁNÍ NÁSTUPIŠTĚ TYPU TISCHER</t>
  </si>
  <si>
    <t>Demontáž a zpětná montáž</t>
  </si>
  <si>
    <t xml:space="preserve"> "` ``1: Dle technické zprávy, výkresových příloh projektové dokumentace, TKP staveb státních drah a výkazů materiálu projektu a souhrnných částí dokume"_x000d_
 Celkem 30 = 30,000 [A]_x000d_</t>
  </si>
  <si>
    <t xml:space="preserve"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</si>
  <si>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SO 10-81-01</t>
  </si>
  <si>
    <t>74C</t>
  </si>
  <si>
    <t>Vodiče TV</t>
  </si>
  <si>
    <t>74C137</t>
  </si>
  <si>
    <t>UVOLNĚNÍ A ZPĚTNÁ MONTÁŽ TR NEBO NL V ZÁVĚSU</t>
  </si>
  <si>
    <t xml:space="preserve"> "` ``viz. soupis sestavení "_x000d_
 Celkem 8 = 8,000 [A]_x000d_</t>
  </si>
  <si>
    <t xml:space="preserve"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</si>
  <si>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74C221</t>
  </si>
  <si>
    <t>ZÁVĚS SESTAVY TROLEJOVÉHO VEDENÍ NA BRÁNĚ BEZ PŘÍDAVNÉHO LANA</t>
  </si>
  <si>
    <t xml:space="preserve"> "` ``viz. soupis sestavení "_x000d_
 Celkem 2 = 2,000 [A]_x000d_</t>
  </si>
  <si>
    <t xml:space="preserve"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</si>
  <si>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74C311</t>
  </si>
  <si>
    <t>KŘÍŽENÍ SESTAV</t>
  </si>
  <si>
    <t>74C313</t>
  </si>
  <si>
    <t>VĚŠÁK TROLEJE POHYBLIVÝ S PROUDOVÝM PROPOJENÍM</t>
  </si>
  <si>
    <t xml:space="preserve"> "` ``viz. soupis sestavení "_x000d_
 Celkem 13 = 13,000 [A]_x000d_</t>
  </si>
  <si>
    <t>74C315</t>
  </si>
  <si>
    <t>PROUDOVÉ PROPOJENÍ PODÉLNÝCH POLÍ</t>
  </si>
  <si>
    <t xml:space="preserve"> "` ``viz. soupis sestavení "_x000d_
 Celkem 3 = 3,000 [A]_x000d_</t>
  </si>
  <si>
    <t>74C321</t>
  </si>
  <si>
    <t>SPOJKA LAN A TROLEJÍ NEIZOLOVANÁ</t>
  </si>
  <si>
    <t xml:space="preserve"> "` ``viz. soupis sestavení "_x000d_
 Celkem 1 = 1,000 [A]_x000d_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</si>
  <si>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</si>
  <si>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</si>
  <si>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</si>
  <si>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</si>
  <si>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</si>
  <si>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</si>
  <si>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74C571</t>
  </si>
  <si>
    <t>TAŽENÍ NOSNÉHO LANA 50 MM2 BZ, FE</t>
  </si>
  <si>
    <t xml:space="preserve"> "` ``viz. soupis sestavení "_x000d_
 Celkem 270 = 270,000 [A]_x000d_</t>
  </si>
  <si>
    <t xml:space="preserve">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</si>
  <si>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74C581</t>
  </si>
  <si>
    <t>TAŽENÍ TROLEJE 80 MM2 CU</t>
  </si>
  <si>
    <t xml:space="preserve"> "` ``viz. soupis sestavení "_x000d_
 Celkem 90 = 90,000 [A]_x000d_</t>
  </si>
  <si>
    <t>74C591</t>
  </si>
  <si>
    <t>VÝŠKOVÁ REGULACE TROLEJE</t>
  </si>
  <si>
    <t xml:space="preserve"> "` ``viz. soupis sestavení "_x000d_
 Celkem 200 = 200,000 [A]_x000d_</t>
  </si>
  <si>
    <t xml:space="preserve"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</si>
  <si>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74C596</t>
  </si>
  <si>
    <t>ZAJIŠTĚNÍ KOTVENÍ NL A TR VŠECH SESTAV</t>
  </si>
  <si>
    <t xml:space="preserve">1. Položka obsahuje:  – všechny náklady na regulaci kotvení se všemi pomocnými doplňujícími pracemi vč,mechanismů 2. Položka neobsahuje:  X 3. Způsob měření: Udává se počet kusů kompletní konstrukce nebo práce.</t>
  </si>
  <si>
    <t>74C732</t>
  </si>
  <si>
    <t>PŘEKLENUTÍ VLOŽENÉ IZOLACE</t>
  </si>
  <si>
    <t xml:space="preserve"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</si>
  <si>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74C973</t>
  </si>
  <si>
    <t>ÚPRAVY STÁVAJÍCÍHO TV - PROVIZORNÍ STAVY ZA 100 M ZPROVOZŇOVANÉ SKUPINY</t>
  </si>
  <si>
    <t xml:space="preserve"> "` ``viz. soupis sestavení "_x000d_
 Celkem 4 = 4,000 [A]_x000d_</t>
  </si>
  <si>
    <t xml:space="preserve">1. Položka obsahuje:  – veškeré další práce a úpravy na stávajícím TV, nutné ke zprovoznění TV  2. Položka neobsahuje:  X 3. Způsob měření: Kusem se rozumí 100 m úseku stávající elektrifikované koleje. (Trat´a malá žst. 5-10 ks, velká žst. 20-40 ks.)</t>
  </si>
  <si>
    <t>74C975</t>
  </si>
  <si>
    <t>AKTUALIZACE TV DLE KOLEJOVÝCH POSTUPŮ ZA 100 M ZPROVOZŇOVANÉ SKUPINY</t>
  </si>
  <si>
    <t xml:space="preserve">1. Položka obsahuje:  – veškeré další práce na aktualizaci TV po každém stavebním postupu 2. Položka neobsahuje:  X 3. Způsob měření: Kusem se rozumí 100 m úseku elektrifikované koleje x stavební postup.</t>
  </si>
  <si>
    <t>74C976</t>
  </si>
  <si>
    <t>ZPRACOVÁNÍ KSU A TP PRO ÚČELY ZAVEDENÍ DO PROVOZU ZA 100 M ZPROVOZŇOVANÉ SKUPINY</t>
  </si>
  <si>
    <t xml:space="preserve">1. Položka obsahuje:  – veškeré další práce pro zpracování a odsouhlasení KSU a TP při uvádění do provozu 2. Položka neobsahuje:  X 3. Způsob měření: Kusem se rozumí 100 m úseku elektrifikované koleje.</t>
  </si>
  <si>
    <t>74CF11</t>
  </si>
  <si>
    <t>TAŽNÉ HNACÍ VOZIDLO K PRACOVNÍM SOUPRAVÁM (PRO VODIČE - MONTÁŽ)</t>
  </si>
  <si>
    <t xml:space="preserve"> "` ``viz. soupis sestavení "_x000d_
 Celkem 72 = 72,000 [A]_x000d_</t>
  </si>
  <si>
    <t xml:space="preserve"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</si>
  <si>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74G</t>
  </si>
  <si>
    <t>Demontáže TV</t>
  </si>
  <si>
    <t>74EF11</t>
  </si>
  <si>
    <t>HNACÍ KOLEJOVÁ VOZIDLA DEMONTÁŽNÍCH SOUPRAV PRO PRÁCE NA TV</t>
  </si>
  <si>
    <t xml:space="preserve"> "` ``viz. polohový plán "_x000d_
 Celkem 5 = 5,000 [A]_x000d_</t>
  </si>
  <si>
    <t xml:space="preserve"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</si>
  <si>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74F435</t>
  </si>
  <si>
    <t>DEMONTÁŽ ZÁVĚSŮ TV NA BRÁNĚ</t>
  </si>
  <si>
    <t xml:space="preserve"> "` ``viz. polohový plán "_x000d_
 Celkem 2 = 2,000 [A]_x000d_</t>
  </si>
  <si>
    <t xml:space="preserve"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</si>
  <si>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74F441</t>
  </si>
  <si>
    <t>DEMONTÁŽ DĚLIČŮ</t>
  </si>
  <si>
    <t xml:space="preserve"> "` ``viz. polohový plán "_x000d_
 Celkem 1 = 1,000 [A]_x000d_</t>
  </si>
  <si>
    <t>74F455</t>
  </si>
  <si>
    <t>DEMONTÁŽ VĚŠÁKŮ TROLEJE</t>
  </si>
  <si>
    <t xml:space="preserve"> "` ``viz. polohový plán "_x000d_
 Celkem 13 = 13,000 [A]_x000d_</t>
  </si>
  <si>
    <t>74F456</t>
  </si>
  <si>
    <t>DEMONTÁŽ PROUDOVÝCH PROPOJENÍ PODÉLNÝCH A PŘÍČNÝCH</t>
  </si>
  <si>
    <t xml:space="preserve"> "` ``viz. polohový plán "_x000d_
 Celkem 3 = 3,000 [A]_x000d_</t>
  </si>
  <si>
    <t>74F457</t>
  </si>
  <si>
    <t>DEMONTÁŽ VLOŽENÝCH IZOLACÍ V PODÉLNÝCH A PŘÍČNÝCH POLÍCH</t>
  </si>
  <si>
    <t>74F464</t>
  </si>
  <si>
    <t>DEMONTÁŽ TROLEJE VČETNĚ NÁSTAVKŮ STŘIHÁNÍM</t>
  </si>
  <si>
    <t xml:space="preserve"> "` ``viz. polohový plán "_x000d_
 Celkem 90 = 90,000 [A]_x000d_</t>
  </si>
  <si>
    <t xml:space="preserve">1. Položka obsahuje:  – všechny náklady na demontáž stávajícího zařízení se všemi pomocnými doplňujícími úpravami pro jeho likvidaci  - naložení a odvoz demontovaného materiálu na určené místo pro stavbu 2. Položka neobsahuje:  – poplatek za likvidaci odpadů (nacení se dle SSD 0) 3. Způsob měření: Měří se na metr délky  vodiče nebo lana.</t>
  </si>
  <si>
    <t>74F466</t>
  </si>
  <si>
    <t>DEMONTÁŽ LAN NOSNÝCH VČETNĚ NÁSTAVKŮ STŘIHÁNÍM</t>
  </si>
  <si>
    <t xml:space="preserve"> "` ``viz. polohový plán "_x000d_
 Celkem 270 = 270,000 [A]_x000d_</t>
  </si>
  <si>
    <t>74H</t>
  </si>
  <si>
    <t>Doprava na skládku, veškeré manipulace a poplatek za uložení na skládku</t>
  </si>
  <si>
    <t>R015270</t>
  </si>
  <si>
    <t>922</t>
  </si>
  <si>
    <t>NEOCEŇOVAT - POPLATKY ZA LIKVIDACI ODPADŮ NEKONTAMINOVANÝCH VČ. DOPRAVY NA SKLÁDKU A VEŠKERÉ MANIPULACE - 17 01 03 IZOLÁTORY PORCELÁNOVÉ</t>
  </si>
  <si>
    <t xml:space="preserve"> "` ``přepočet kubatury na tuny - izolátor 11kg "_x000d_
 Celkem 0.044 = 0,044 [A]_x000d_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</si>
  <si>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</si>
  <si>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74I</t>
  </si>
  <si>
    <t>Zkoušky a revize</t>
  </si>
  <si>
    <t>74F312</t>
  </si>
  <si>
    <t>MĚŘENÍ PARAMETRŮ TV STATICKÉ</t>
  </si>
  <si>
    <t xml:space="preserve"> "` ``viz. technická zpráva "_x000d_
 Celkem 0.2 = 0,200 [A]_x000d_</t>
  </si>
  <si>
    <t xml:space="preserve"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</si>
  <si>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74F313</t>
  </si>
  <si>
    <t>MĚŘENÍ ELEKTRICKÝCH VLASTNOSTÍ TV</t>
  </si>
  <si>
    <t xml:space="preserve"> "` ``viz. technická zpráva "_x000d_
 Celkem 2 = 2,000 [A]_x000d_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</si>
  <si>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</si>
  <si>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74F314</t>
  </si>
  <si>
    <t>MĚŘENÍ DOTYKOVÉHO NAPĚTÍ U VODIVÉ KONSTRUKCE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</si>
  <si>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</si>
  <si>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74F317</t>
  </si>
  <si>
    <t>MĚŘENÍ VZDÁLENOSTI CIZÍCH KONSTRUKCÍ OD ŽIVÉ ČÁSTI TV ( MOSTY, NÁVĚSTIDLA APOD.)</t>
  </si>
  <si>
    <t xml:space="preserve">1. Položka obsahuje:  – měření vzdálenosti OK od TV pro zpracování revize  – dopravu kolejových mechanismů z mateřského depa do prostoru stavby a zpět 2. Položka neobsahuje:  X 3. Způsob měření: Měří se1 kus ukolejněné  OK</t>
  </si>
  <si>
    <t>74F321</t>
  </si>
  <si>
    <t>PROTOKOL ZPŮSOBILOSTI</t>
  </si>
  <si>
    <t xml:space="preserve">1. Položka obsahuje:  – vyhotovení dokladu právnickou osobou o trolejových vedeních a trakčních zařízeních 2. Položka neobsahuje:  X 3. Způsob měření: Udává se v ks. 1ks pro 1x SO, PS.</t>
  </si>
  <si>
    <t>74F322</t>
  </si>
  <si>
    <t>REVIZNÍ ZPRÁVA</t>
  </si>
  <si>
    <t xml:space="preserve"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</si>
  <si>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74F323</t>
  </si>
  <si>
    <t>PROTOKOL UTZ</t>
  </si>
  <si>
    <t xml:space="preserve">1. Položka obsahuje:  – protokol autorizovaným revizním technikem na zařízeních trakčního vedení podle požadavku ČSN, včetně hodnocení 2. Položka neobsahuje:  X 3. Způsob měření: Udává se v ks. 1ks pro 1xSO, 1xPS.</t>
  </si>
  <si>
    <t>74F331</t>
  </si>
  <si>
    <t>TECHNICKÁ POMOC PŘI VÝSTAVBĚ TV</t>
  </si>
  <si>
    <t xml:space="preserve"> "` ``viz. technická zpráva "_x000d_
 Celkem 10 = 10,000 [A]_x000d_</t>
  </si>
  <si>
    <t xml:space="preserve"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</si>
  <si>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74F332</t>
  </si>
  <si>
    <t>VÝKON ORGANIZAČNÍCH JEDNOTEK SPRÁVCE</t>
  </si>
  <si>
    <t xml:space="preserve"> "` ``viz. technická zpráva "_x000d_
 Celkem 6 = 6,000 [A]_x000d_</t>
  </si>
  <si>
    <t xml:space="preserve"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</si>
  <si>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SO 10-81-02</t>
  </si>
  <si>
    <t>úprava MHD</t>
  </si>
  <si>
    <t>R01</t>
  </si>
  <si>
    <t>Trakční stožár B9m/12kN</t>
  </si>
  <si>
    <t>KS</t>
  </si>
  <si>
    <t>dodávka práce a materiálu</t>
  </si>
  <si>
    <t>R02</t>
  </si>
  <si>
    <t>Vrtaná trubková pilota 4 m</t>
  </si>
  <si>
    <t>R03</t>
  </si>
  <si>
    <t>Přípravný výkop</t>
  </si>
  <si>
    <t>dodávka práce</t>
  </si>
  <si>
    <t>Betonáž piloty a stožáru</t>
  </si>
  <si>
    <t>Zapravení okolí stožáru</t>
  </si>
  <si>
    <t>R06</t>
  </si>
  <si>
    <t>Demontáž stáv.betonového základu vč.rozrušení</t>
  </si>
  <si>
    <t>R07</t>
  </si>
  <si>
    <t xml:space="preserve">Demont.stáv.stožáru vč.  odvozu na skládku 15 km</t>
  </si>
  <si>
    <t>R08</t>
  </si>
  <si>
    <t>Číslo stožáru nového stožáru</t>
  </si>
  <si>
    <t>R09</t>
  </si>
  <si>
    <t>Sestava č. 1 Výložník 5 m</t>
  </si>
  <si>
    <t>R10</t>
  </si>
  <si>
    <t>Sestava č. 2 Převěs budova-stožár</t>
  </si>
  <si>
    <t>R11</t>
  </si>
  <si>
    <t>Sestava č. 3 Zakotvení trolejí TB</t>
  </si>
  <si>
    <t>R12</t>
  </si>
  <si>
    <t>Sestava č. 4 Úchyt na zeď</t>
  </si>
  <si>
    <t>R13</t>
  </si>
  <si>
    <t>Sestava č. 5 Svorník pro úchyt</t>
  </si>
  <si>
    <t>R14</t>
  </si>
  <si>
    <t>Sestava č.6 Kotevní hrazdy na kamenném mostě</t>
  </si>
  <si>
    <t>R15</t>
  </si>
  <si>
    <t>Sestava č. 7 Pevný závěs troleje na výložníku f 55 mm</t>
  </si>
  <si>
    <t>R16</t>
  </si>
  <si>
    <t>Sestava č. 8 Pevný závěs troleje na převěsu</t>
  </si>
  <si>
    <t>R17</t>
  </si>
  <si>
    <t>Sestava č. 9 Izolační rozpěry trolej - strop tunelu</t>
  </si>
  <si>
    <t>R18</t>
  </si>
  <si>
    <t>Sestava č. 10 Zábrany troleje TB</t>
  </si>
  <si>
    <t>R19</t>
  </si>
  <si>
    <t>Sestava č. 11 Zábrany troleje ED</t>
  </si>
  <si>
    <t>R20</t>
  </si>
  <si>
    <t>Sestava č. 12 Dvojitý výložník</t>
  </si>
  <si>
    <t>R21</t>
  </si>
  <si>
    <t>Sestava č. 13 Převěs budova -budova</t>
  </si>
  <si>
    <t>R22</t>
  </si>
  <si>
    <t>Trolejová drát 100 mm2</t>
  </si>
  <si>
    <t>Trolejová drát 100 mm3</t>
  </si>
  <si>
    <t>R23</t>
  </si>
  <si>
    <t>Spojka troleje</t>
  </si>
  <si>
    <t>R24</t>
  </si>
  <si>
    <t>Kotevní svorka troleje</t>
  </si>
  <si>
    <t>R25</t>
  </si>
  <si>
    <t>Sloupek dopravní značky</t>
  </si>
  <si>
    <t>R26</t>
  </si>
  <si>
    <t>Lanko f 16 mm2</t>
  </si>
  <si>
    <t>Lanko f 16 mm3</t>
  </si>
  <si>
    <t>R27</t>
  </si>
  <si>
    <t>Vrub.spojka na lano 16 mm2</t>
  </si>
  <si>
    <t>Vrub.spojka na lano 16 mm3</t>
  </si>
  <si>
    <t>R28</t>
  </si>
  <si>
    <t>Kabel signalizace</t>
  </si>
  <si>
    <t>R29</t>
  </si>
  <si>
    <t>Hadice FMP40SCH-INS vč.uchyc.</t>
  </si>
  <si>
    <t>R30</t>
  </si>
  <si>
    <t>Stahovací páska</t>
  </si>
  <si>
    <t>R31</t>
  </si>
  <si>
    <t>Čidlo blokování výhybky</t>
  </si>
  <si>
    <t>R32</t>
  </si>
  <si>
    <t xml:space="preserve">Objímka na stožár s vidlicí  f 175 mm</t>
  </si>
  <si>
    <t>R33</t>
  </si>
  <si>
    <t>Svorka kotevní klínová s vidlicí - 10 kN (Br)</t>
  </si>
  <si>
    <t>R34</t>
  </si>
  <si>
    <t>Smyčkový izolátor</t>
  </si>
  <si>
    <t>R35</t>
  </si>
  <si>
    <t>Lano FeZn 35 mm2</t>
  </si>
  <si>
    <t>Lano FeZn 35 mm3</t>
  </si>
  <si>
    <t>R36</t>
  </si>
  <si>
    <t>Tlumič vibrací oko - vidlice</t>
  </si>
  <si>
    <t>R37</t>
  </si>
  <si>
    <t>Objímka na výložník</t>
  </si>
  <si>
    <t xml:space="preserve"> "` ``stožáry - 4ks, 17.6m3*2.3 "_x000d_
 Celkem 40.48 = 40,480 [A]_x000d_</t>
  </si>
  <si>
    <t xml:space="preserve">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</t>
  </si>
  <si>
    <t>R39</t>
  </si>
  <si>
    <t>Pohotovostní dohled</t>
  </si>
  <si>
    <t>HOD.</t>
  </si>
  <si>
    <t>R40</t>
  </si>
  <si>
    <t>Přepoj.ovládání výhybek+signal.</t>
  </si>
  <si>
    <t>R41</t>
  </si>
  <si>
    <t>Přepojení stáv.zařízení + demontáž</t>
  </si>
  <si>
    <t>R42</t>
  </si>
  <si>
    <t>Revize zařízení</t>
  </si>
  <si>
    <t>1. Položka obsahuje:
 – revizi autorizovaným revizním technikem na zařízeních tohoto stavebního objektu podle požadavku ČSN, včetně hodnocení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</si>
  <si>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</si>
  <si>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</si>
  <si>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</si>
  <si>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</si>
  <si>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</si>
  <si>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"` ``v předepsaném rozsahu a počtu dle VTP a ZTP  "_x000d_
 Celkem 1 = 1,000 [A]_x000d_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</si>
  <si>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</si>
  <si>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</si>
  <si>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</si>
  <si>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</si>
  <si>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</si>
  <si>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</si>
  <si>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</si>
  <si>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</si>
  <si>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</si>
  <si>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</si>
  <si>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</si>
  <si>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</si>
  <si>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</si>
  <si>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</si>
  <si>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</si>
  <si>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</si>
  <si>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</si>
  <si>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</si>
  <si>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</si>
  <si>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</si>
  <si>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</si>
  <si>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</si>
  <si>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 - 3ks hřebová značka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</si>
  <si>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</si>
  <si>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</si>
  <si>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Měření hluku a vibrací po stavbě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</si>
  <si>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</si>
  <si>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</si>
  <si>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</si>
  <si>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Technická specifikace položky
dočasné zábory do 1 roku - 3 428m2</t>
  </si>
  <si>
    <t>Položka zahrnuje veškeré činnosti nezbytné k zajištění daného předmětu dle názvu položky během realizace stavby, v části dok 'E.5.2'.</t>
  </si>
  <si>
    <t>VSEOB010</t>
  </si>
  <si>
    <t>Náklady na činnosti DPMB</t>
  </si>
  <si>
    <t>Náklady na činnosti DPMB související se zajištěním předpokládaných výluk:
• technické zajištění dočasného ukončení trolejbusové dráhy blokovou smyčkou ul. Hladíkovou – Mlýnskou – Rumiště – Křenovou zpět směr Slatina (vč. úpravy trolejového vedení /práce/, zřízení dočasné zastávky)
• 90× noční výluky (provozní omezení) tramvajové dráhy (vypnutí napájení, zkratování TV, obnovení původního stavu)
• 8 víkendových výluk tramvajové dráhy - celkem 18 nepracovních dnů (vypnutí napájení, zkratování TV, zřízení dočasné zastávky v ul. Křenové, zvýšené výkony MHD zavedením NAD, dispečerské řízení provozu v úseku kyvadlového provozu, obnovení původního stavu atd.)</t>
  </si>
  <si>
    <t>VSEOB011</t>
  </si>
  <si>
    <t>Zvláštní užívání komunikace</t>
  </si>
  <si>
    <t xml:space="preserve"> "` ``v předepsaném rozsahu a počtu dle VTP a ZTP "_x000d_
 Celkem 1 = 1,000 [A]_x000d_</t>
  </si>
  <si>
    <t>Zábor veřejných prostor</t>
  </si>
  <si>
    <t>VSEOB012</t>
  </si>
  <si>
    <t>Exkurze pro studenty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</si>
  <si>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</si>
  <si>
    <t>VSEOB013</t>
  </si>
  <si>
    <t>Zajištění publicity</t>
  </si>
  <si>
    <t>Zajištění propagace stavby</t>
  </si>
  <si>
    <t>Informační bannery ve velikosti šíře až 3 m × výška až 2 m s oky po 50 cm, v počtu 4 ks, bližší popis v ZTP kap. 4.7</t>
  </si>
  <si>
    <t>SO 90-90</t>
  </si>
  <si>
    <t>Likvidaci odpadů</t>
  </si>
  <si>
    <t>POPLATKY ZA LIKVIDACI ODPADŮ NEKONTAMINOVANÝCH VČETNĚ DOPRAVY NA SKLÁDKU A VEŠKERÉ MANIPULACE - 17 05 04 VYTĚŽENÉ ZEMINY A HORNINY - I. TŘÍDA TĚŽITELNOSTI</t>
  </si>
  <si>
    <t xml:space="preserve"> "` ``SO 10-20-01-368,743t, SO 10-50-01-88,2t, SO 10-50-02-15t "_x000d_
 Celkem 471.943 = 471,943 [A]_x000d_</t>
  </si>
  <si>
    <t>POPLATKY ZA LIKVIDACI ODPADŮ NEKONTAMINOVANÝCH VČETNĚ DOPRAVY NA SKLÁDKU A VEŠKERÉ MANIPULACE- 17 05 04 VYTĚŽENÉ ZEMINY A HORNINY - II. TŘÍDA TĚŽITELNOSTI</t>
  </si>
  <si>
    <t xml:space="preserve"> "` ``SO 10-30-02-0,1t "_x000d_
 Celkem 0.1 = 0,100 [A]_x000d_</t>
  </si>
  <si>
    <t>POPLATKY ZA LIKVIDACI ODPADŮ NEKONTAMINOVANÝCH VČETNĚ DOPRAVY NA SKLÁDKU A VEŠKERÉ MANIPULACE - 17 03 02 VYBOURANÝ ASFALTOVÝ BETON BEZ DEHTU</t>
  </si>
  <si>
    <t xml:space="preserve"> "` ``SO 10-20-01-38,471t, SO 10-30-02-0,2t, SO 10-50-01-32,472t, SO 10-50-02-11t "_x000d_
 Celkem 82.143 = 82,143 [A]_x000d_</t>
  </si>
  <si>
    <t>POPLATKY ZA LIKVIDACI ODPADŮ NEKONTAMINOVANÝCH VČETNĚ DOPRAVY NA SKLÁDKU A VEŠKERÉ MANIPULACE- 17 01 01 BETON Z DEMOLIC OBJEKTŮ, ZÁKLADŮ TV</t>
  </si>
  <si>
    <t xml:space="preserve"> "` ``SO 10-10-01.01-20,936t, SO 10-20-01-25,344t, SO 10-50-01-15t, SO 10-50-02-12,5t, SO 10-81-02-40,48t "_x000d_
 Celkem 114.26 = 114,260 [A]_x000d_</t>
  </si>
  <si>
    <t>POPLATKY ZA LIKVIDACI ODPADŮ NEKONTAMINOVANÝCH VČETNĚ DOPRAVY NA SKLÁDKU A VEŠKERÉ MANIPULACE- 17 05 08 ŠTĚRK Z KOLEJIŠTĚ (ODPAD PO RECYKLACI)</t>
  </si>
  <si>
    <t xml:space="preserve"> "` ``SO 10-10-01.01-110,313t "_x000d_
 Celkem 110.313 = 110,313 [A]_x000d_</t>
  </si>
  <si>
    <t>POPLATKY ZA LIKVIDACI ODPADŮ NEKONTAMINOVANÝCH VČETNĚ DOPRAVY NA SKLÁDKU A VEŠKERÉ MANIPULACE- 17 02 01 DŘEVO PO STAVEBNÍM POUŽITÍ, Z DEMOLIC</t>
  </si>
  <si>
    <t xml:space="preserve"> "` ``SO 10-20-01-2,657t "_x000d_
 Celkem 2.657 = 2,657 [A]_x000d_</t>
  </si>
  <si>
    <t>POPLATKY ZA LIKVIDACI ODPADŮ NEKONTAMINOVANÝCH VČETNĚ DOPRAVY NA SKLÁDKU A VEŠKERÉ MANIPULACE- 17 02 03 POLYETYLÉNOVÉ PODLOŽKY (ŽEL. SVRŠEK)</t>
  </si>
  <si>
    <t xml:space="preserve"> "` ``SO 10-10-01.01-0,021t "_x000d_
 Celkem 0.021 = 0,021 [A]_x000d_</t>
  </si>
  <si>
    <t>POPLATKY ZA LIKVIDACI ODPADŮ NEKONTAMINOVANÝCH VČETNĚ DOPRAVY NA SKLÁDKU A VEŠKERÉ MANIPULACE - 07 02 99 PRYŽOVÉ PODLOŽKY (ŽEL. SVRŠEK)</t>
  </si>
  <si>
    <t xml:space="preserve"> "` ``SO 10-10-01.01-0,047t "_x000d_
 Celkem 0.047 = 0,047 [A]_x000d_</t>
  </si>
  <si>
    <t>POPLATKY ZA LIKVIDACI ODPADŮ NEKONTAMINOVANÝCH VČETNĚ DOPRAVY NA SKLÁDKU A VEŠKERÉ MANIPULACE- 17 01 03 IZOLÁTORY PORCELÁNOVÉ</t>
  </si>
  <si>
    <t xml:space="preserve"> "` ``SO 10-81-01-0,044t "_x000d_
 Celkem 0.044 = 0,044 [A]_x000d_</t>
  </si>
  <si>
    <t>POPLATKY ZA LIKVIDACI ODPADŮ NEKONTAMINOVANÝCH VČETNĚ DOPRAVY NA SKLÁDKU A VEŠKERÉ MANIPULACE- 17 05 04 KAMENNÁ SUŤ</t>
  </si>
  <si>
    <t xml:space="preserve"> "` ``SO 10-20-01-223,202t "_x000d_
 Celkem 223.202 = 223,202 [A]_x000d_</t>
  </si>
  <si>
    <t>POPLATKY ZA LIKVIDACI ODPADŮ NEKONTAMINOVANÝCH VČ. DOPRAVY A MANIPULACE- 17 04 01 ODPAD MĚDI A JEJICH SLITIN, 17 04 02 ODPAD HLINÍKU, 17 01 05 ŽELEZNÝ ŠROT, 17</t>
  </si>
  <si>
    <t>POPLATKY ZA LIKVIDACI ODPADŮ NEKONTAMINOVANÝCH VČ. DOPRAVY A MANIPULACE- 17 04 01 ODPAD MĚDI A JEJICH SLITIN, 17 04 02 ODPAD HLINÍKU, 17 01 05 ŽELEZNÝ ŠROT, 17 04 07 SMĚSNÉ KOVY</t>
  </si>
  <si>
    <t xml:space="preserve"> "` ``SO 10-10-01.01-8,389t, SO 10-20-01-78,001t, SO 10-30-02-0,05t, SO 10-50-01-5t "_x000d_
 Celkem 91.44 = 91,440 [A]_x000d_</t>
  </si>
  <si>
    <t>POPLATKY ZA LIKVIDACI ODPADŮ NEBEZPEČNÝCH VČETNĚ DOPRAVY NA SKLÁDKU A VEŠKERÉ MANIPULACE - 17 05 07* LOKÁLNĚ ZNEČIŠTĚNÝ ŠTĚRK A ZEMINA Z KOLEJIŠTĚ (VÝHYBKY)</t>
  </si>
  <si>
    <t xml:space="preserve"> "` ``SO 10-10-01.01-53,218t "_x000d_
 Celkem 53.218 = 53,218 [A]_x000d_</t>
  </si>
  <si>
    <t>POPLATKY ZA LIKVIDACI ODPADŮ NEBEZPEČNÝCH VČETNĚ DOPRAVY NA SKLÁDKU A VEŠKERÉ MANIPULACE- 17 02 04* ŽELEZNIČNÍ PRAŽCE DŘEVĚNÉ</t>
  </si>
  <si>
    <t xml:space="preserve"> "` ``SO 10-10-01.01-4,89t "_x000d_
 Celkem 4.89 = 4,890 [A]_x000d_</t>
  </si>
  <si>
    <t>POPLATKY ZA LIKVIDACI ODPADŮ NEBEZPEČNÝCH VČETNĚ DOPRAVY- 17 03 03* ASFALTOVÉ STAVEBNÍ NÁTĚRY</t>
  </si>
  <si>
    <t xml:space="preserve"> "` ``SO 10-20-01-0,722t "_x000d_
 Celkem 0.722 = 0,722 [A]_x000d_</t>
  </si>
  <si>
    <t>POPLATKY ZA LIKVIDACI ODPADŮ NEBEZPEČNÝCH VČETNĚ DOPRAVY NA SKLÁDKU A VEŠKERÉ MANIPULACE- KABELY S PLASTOVOU IZOLACÍ</t>
  </si>
  <si>
    <t xml:space="preserve"> "` ``SO 10-30-02-0,35t, SO 10-30-04-0,01t "_x000d_
 Celkem 0.36 = 0,360 [A]_x000d_</t>
  </si>
  <si>
    <t>POPLATKY ZA LIKVIDACI ODPADŮ NEBEZPEČNÝCH VČETNĚ DOPRAVY NA SKLÁDKU A VEŠKERÉ MANIPULACE- 17 02 04* ŽELEZNIČNÍ PRAŽCE DŘEVĚNÉ - MOSTNICE</t>
  </si>
  <si>
    <t xml:space="preserve"> "` ``SO 10-10-01.01-9,1t, SO 10-20-01-5,472t "_x000d_
 Celkem 14.572 = 14,572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</si>
</sst>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5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  <xf numFmtId="0" fontId="0" fillId="0" borderId="0" xfId="0" quotePrefix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C10+C13+C15+C21+C24+C27+C29</f>
        <v>0</v>
      </c>
    </row>
    <row r="7">
      <c r="B7" s="7" t="s">
        <v>5</v>
      </c>
      <c r="C7" s="8">
        <f>E10+E13+E15+E21+E24+E27+E29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10-10-01.01'!M8</f>
        <v>0</v>
      </c>
      <c r="D11" s="11">
        <f>SUMIFS('SO 10-10-01.01'!O:O,'SO 10-10-01.01'!A:A,"P")</f>
        <v>0</v>
      </c>
      <c r="E11" s="11">
        <f>C11+D11</f>
        <v>0</v>
      </c>
      <c r="F11" s="12">
        <f>'SO 10-10-01.01'!T7</f>
        <v>0</v>
      </c>
    </row>
    <row r="12">
      <c r="A12" s="10" t="s">
        <v>16</v>
      </c>
      <c r="B12" s="10" t="s">
        <v>17</v>
      </c>
      <c r="C12" s="11">
        <f>'SO 10-10-01.02'!M8</f>
        <v>0</v>
      </c>
      <c r="D12" s="11">
        <f>SUMIFS('SO 10-10-01.02'!O:O,'SO 10-10-01.02'!A:A,"P")</f>
        <v>0</v>
      </c>
      <c r="E12" s="11">
        <f>C12+D12</f>
        <v>0</v>
      </c>
      <c r="F12" s="12">
        <f>'SO 10-10-01.02'!T7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10-20-01'!M8</f>
        <v>0</v>
      </c>
      <c r="D14" s="11">
        <f>SUMIFS('SO 10-20-01'!O:O,'SO 10-20-01'!A:A,"P")</f>
        <v>0</v>
      </c>
      <c r="E14" s="11">
        <f>C14+D14</f>
        <v>0</v>
      </c>
      <c r="F14" s="12">
        <f>'SO 10-20-01'!T7</f>
        <v>0</v>
      </c>
    </row>
    <row r="15">
      <c r="A15" s="10" t="s">
        <v>22</v>
      </c>
      <c r="B15" s="10" t="s">
        <v>23</v>
      </c>
      <c r="C15" s="11">
        <f>C16+C17+C18+C19+C20</f>
        <v>0</v>
      </c>
      <c r="D15" s="11">
        <f>D16+D17+D18+D19+D20</f>
        <v>0</v>
      </c>
      <c r="E15" s="11">
        <f>C15+D15</f>
        <v>0</v>
      </c>
      <c r="F15" s="12">
        <f>F16+F17+F18+F19+F20</f>
        <v>0</v>
      </c>
    </row>
    <row r="16">
      <c r="A16" s="10" t="s">
        <v>24</v>
      </c>
      <c r="B16" s="10" t="s">
        <v>25</v>
      </c>
      <c r="C16" s="11">
        <f>'SO 10-30-01'!M8</f>
        <v>0</v>
      </c>
      <c r="D16" s="11">
        <f>SUMIFS('SO 10-30-01'!O:O,'SO 10-30-01'!A:A,"P")</f>
        <v>0</v>
      </c>
      <c r="E16" s="11">
        <f>C16+D16</f>
        <v>0</v>
      </c>
      <c r="F16" s="12">
        <f>'SO 10-30-01'!T7</f>
        <v>0</v>
      </c>
    </row>
    <row r="17">
      <c r="A17" s="10" t="s">
        <v>26</v>
      </c>
      <c r="B17" s="10" t="s">
        <v>27</v>
      </c>
      <c r="C17" s="11">
        <f>'SO 10-30-02'!M8</f>
        <v>0</v>
      </c>
      <c r="D17" s="11">
        <f>SUMIFS('SO 10-30-02'!O:O,'SO 10-30-02'!A:A,"P")</f>
        <v>0</v>
      </c>
      <c r="E17" s="11">
        <f>C17+D17</f>
        <v>0</v>
      </c>
      <c r="F17" s="12">
        <f>'SO 10-30-02'!T7</f>
        <v>0</v>
      </c>
    </row>
    <row r="18">
      <c r="A18" s="10" t="s">
        <v>28</v>
      </c>
      <c r="B18" s="10" t="s">
        <v>29</v>
      </c>
      <c r="C18" s="11">
        <f>'SO 10-30-03'!M8</f>
        <v>0</v>
      </c>
      <c r="D18" s="11">
        <f>SUMIFS('SO 10-30-03'!O:O,'SO 10-30-03'!A:A,"P")</f>
        <v>0</v>
      </c>
      <c r="E18" s="11">
        <f>C18+D18</f>
        <v>0</v>
      </c>
      <c r="F18" s="12">
        <f>'SO 10-30-03'!T7</f>
        <v>0</v>
      </c>
    </row>
    <row r="19">
      <c r="A19" s="10" t="s">
        <v>30</v>
      </c>
      <c r="B19" s="10" t="s">
        <v>31</v>
      </c>
      <c r="C19" s="11">
        <f>'SO 10-30-04'!M8</f>
        <v>0</v>
      </c>
      <c r="D19" s="11">
        <f>SUMIFS('SO 10-30-04'!O:O,'SO 10-30-04'!A:A,"P")</f>
        <v>0</v>
      </c>
      <c r="E19" s="11">
        <f>C19+D19</f>
        <v>0</v>
      </c>
      <c r="F19" s="12">
        <f>'SO 10-30-04'!T7</f>
        <v>0</v>
      </c>
    </row>
    <row r="20">
      <c r="A20" s="10" t="s">
        <v>32</v>
      </c>
      <c r="B20" s="10" t="s">
        <v>33</v>
      </c>
      <c r="C20" s="11">
        <f>'SO 10-30-05'!M8</f>
        <v>0</v>
      </c>
      <c r="D20" s="11">
        <f>SUMIFS('SO 10-30-05'!O:O,'SO 10-30-05'!A:A,"P")</f>
        <v>0</v>
      </c>
      <c r="E20" s="11">
        <f>C20+D20</f>
        <v>0</v>
      </c>
      <c r="F20" s="12">
        <f>'SO 10-30-05'!T7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10-50-01'!M8</f>
        <v>0</v>
      </c>
      <c r="D22" s="11">
        <f>SUMIFS('SO 10-50-01'!O:O,'SO 10-50-01'!A:A,"P")</f>
        <v>0</v>
      </c>
      <c r="E22" s="11">
        <f>C22+D22</f>
        <v>0</v>
      </c>
      <c r="F22" s="12">
        <f>'SO 10-50-01'!T7</f>
        <v>0</v>
      </c>
    </row>
    <row r="23">
      <c r="A23" s="10" t="s">
        <v>38</v>
      </c>
      <c r="B23" s="10" t="s">
        <v>39</v>
      </c>
      <c r="C23" s="11">
        <f>'SO 10-50-02'!M8</f>
        <v>0</v>
      </c>
      <c r="D23" s="11">
        <f>SUMIFS('SO 10-50-02'!O:O,'SO 10-50-02'!A:A,"P")</f>
        <v>0</v>
      </c>
      <c r="E23" s="11">
        <f>C23+D23</f>
        <v>0</v>
      </c>
      <c r="F23" s="12">
        <f>'SO 10-50-02'!T7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10-81-01'!M8</f>
        <v>0</v>
      </c>
      <c r="D25" s="11">
        <f>SUMIFS('SO 10-81-01'!O:O,'SO 10-81-01'!A:A,"P")</f>
        <v>0</v>
      </c>
      <c r="E25" s="11">
        <f>C25+D25</f>
        <v>0</v>
      </c>
      <c r="F25" s="12">
        <f>'SO 10-81-01'!T7</f>
        <v>0</v>
      </c>
    </row>
    <row r="26">
      <c r="A26" s="10" t="s">
        <v>44</v>
      </c>
      <c r="B26" s="10" t="s">
        <v>45</v>
      </c>
      <c r="C26" s="11">
        <f>'SO 10-81-02'!M8</f>
        <v>0</v>
      </c>
      <c r="D26" s="11">
        <f>SUMIFS('SO 10-81-02'!O:O,'SO 10-81-02'!A:A,"P")</f>
        <v>0</v>
      </c>
      <c r="E26" s="11">
        <f>C26+D26</f>
        <v>0</v>
      </c>
      <c r="F26" s="12">
        <f>'SO 10-81-02'!T7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47</v>
      </c>
      <c r="C28" s="11">
        <f>'SO 98-98'!M8</f>
        <v>0</v>
      </c>
      <c r="D28" s="11">
        <f>SUMIFS('SO 98-98'!O:O,'SO 98-98'!A:A,"P")</f>
        <v>0</v>
      </c>
      <c r="E28" s="11">
        <f>C28+D28</f>
        <v>0</v>
      </c>
      <c r="F28" s="12">
        <f>'SO 98-98'!T7</f>
        <v>0</v>
      </c>
    </row>
    <row r="29">
      <c r="A29" s="10" t="s">
        <v>49</v>
      </c>
      <c r="B29" s="10" t="s">
        <v>50</v>
      </c>
      <c r="C29" s="11">
        <f>C30</f>
        <v>0</v>
      </c>
      <c r="D29" s="11">
        <f>D30</f>
        <v>0</v>
      </c>
      <c r="E29" s="11">
        <f>C29+D29</f>
        <v>0</v>
      </c>
      <c r="F29" s="12">
        <f>F30</f>
        <v>0</v>
      </c>
    </row>
    <row r="30">
      <c r="A30" s="10" t="s">
        <v>51</v>
      </c>
      <c r="B30" s="10" t="s">
        <v>52</v>
      </c>
      <c r="C30" s="11">
        <f>'SO 90-90'!M8</f>
        <v>0</v>
      </c>
      <c r="D30" s="11">
        <f>SUMIFS('SO 90-90'!O:O,'SO 90-90'!A:A,"P")</f>
        <v>0</v>
      </c>
      <c r="E30" s="11">
        <f>C30+D30</f>
        <v>0</v>
      </c>
      <c r="F30" s="12">
        <f>'SO 90-90'!T7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7HmwzON4Twrx0zP8grD9kWExs99kwJP5CrCnDu3tASn9J3v0zIzngaKuZamOUdOwiPAtKhe1cTeiwPfofYvsdw==" hashValue="j9ekqp1MrJDMoRFyPRVHn7byizDrSjjTOULdog3fDsmJO4N2wbctlDm1HnNSFi8imb84rwYAcr0pC6kly0gr6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COUNTIFS(L8:L128,"=0",A8:A128,"P")+COUNTIFS(L8:L128,"",A8:A128,"P")+SUM(Q8:Q128)</f>
        <v>0</v>
      </c>
    </row>
    <row r="8">
      <c r="A8" s="1" t="s">
        <v>73</v>
      </c>
      <c r="C8" s="22" t="s">
        <v>919</v>
      </c>
      <c r="E8" s="23" t="s">
        <v>37</v>
      </c>
      <c r="L8" s="24">
        <f>L9+L18+L35+L48+L81+L86+L95</f>
        <v>0</v>
      </c>
      <c r="M8" s="24">
        <f>M9+M18+M35+M48+M81+M86+M95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920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921</v>
      </c>
    </row>
    <row r="12" ht="38.25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287</v>
      </c>
      <c r="D14" t="s">
        <v>80</v>
      </c>
      <c r="E14" s="27" t="s">
        <v>288</v>
      </c>
      <c r="F14" s="28" t="s">
        <v>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922</v>
      </c>
    </row>
    <row r="16" ht="38.25">
      <c r="A16" s="1" t="s">
        <v>85</v>
      </c>
      <c r="E16" s="33" t="s">
        <v>923</v>
      </c>
    </row>
    <row r="17">
      <c r="A17" s="1" t="s">
        <v>87</v>
      </c>
      <c r="E17" s="27" t="s">
        <v>88</v>
      </c>
    </row>
    <row r="18">
      <c r="A18" s="1" t="s">
        <v>75</v>
      </c>
      <c r="C18" s="22" t="s">
        <v>94</v>
      </c>
      <c r="E18" s="23" t="s">
        <v>95</v>
      </c>
      <c r="L18" s="24">
        <f>SUMIFS(L19:L34,A19:A34,"P")</f>
        <v>0</v>
      </c>
      <c r="M18" s="24">
        <f>SUMIFS(M19:M34,A19:A34,"P")</f>
        <v>0</v>
      </c>
      <c r="N18" s="25"/>
    </row>
    <row r="19" ht="38.25">
      <c r="A19" s="1" t="s">
        <v>78</v>
      </c>
      <c r="B19" s="1">
        <v>3</v>
      </c>
      <c r="C19" s="26" t="s">
        <v>565</v>
      </c>
      <c r="D19" t="s">
        <v>566</v>
      </c>
      <c r="E19" s="27" t="s">
        <v>924</v>
      </c>
      <c r="F19" s="28" t="s">
        <v>99</v>
      </c>
      <c r="G19" s="29">
        <v>88.200000000000003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568</v>
      </c>
    </row>
    <row r="21" ht="38.25">
      <c r="A21" s="1" t="s">
        <v>85</v>
      </c>
      <c r="E21" s="33" t="s">
        <v>925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571</v>
      </c>
      <c r="D23" t="s">
        <v>572</v>
      </c>
      <c r="E23" s="27" t="s">
        <v>641</v>
      </c>
      <c r="F23" s="28" t="s">
        <v>99</v>
      </c>
      <c r="G23" s="29">
        <v>32.472000000000001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568</v>
      </c>
    </row>
    <row r="25" ht="38.25">
      <c r="A25" s="1" t="s">
        <v>85</v>
      </c>
      <c r="E25" s="33" t="s">
        <v>926</v>
      </c>
    </row>
    <row r="26" ht="89.25">
      <c r="A26" s="1" t="s">
        <v>87</v>
      </c>
      <c r="E26" s="27" t="s">
        <v>102</v>
      </c>
    </row>
    <row r="27" ht="38.25">
      <c r="A27" s="1" t="s">
        <v>78</v>
      </c>
      <c r="B27" s="1">
        <v>5</v>
      </c>
      <c r="C27" s="26" t="s">
        <v>96</v>
      </c>
      <c r="D27" t="s">
        <v>97</v>
      </c>
      <c r="E27" s="27" t="s">
        <v>927</v>
      </c>
      <c r="F27" s="28" t="s">
        <v>99</v>
      </c>
      <c r="G27" s="29">
        <v>15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83</v>
      </c>
      <c r="E28" s="27" t="s">
        <v>928</v>
      </c>
    </row>
    <row r="29" ht="38.25">
      <c r="A29" s="1" t="s">
        <v>85</v>
      </c>
      <c r="E29" s="33" t="s">
        <v>929</v>
      </c>
    </row>
    <row r="30" ht="89.25">
      <c r="A30" s="1" t="s">
        <v>87</v>
      </c>
      <c r="E30" s="27" t="s">
        <v>102</v>
      </c>
    </row>
    <row r="31" ht="38.25">
      <c r="A31" s="1" t="s">
        <v>78</v>
      </c>
      <c r="B31" s="1">
        <v>6</v>
      </c>
      <c r="C31" s="26" t="s">
        <v>117</v>
      </c>
      <c r="D31" t="s">
        <v>118</v>
      </c>
      <c r="E31" s="27" t="s">
        <v>119</v>
      </c>
      <c r="F31" s="28" t="s">
        <v>99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83</v>
      </c>
      <c r="E32" s="27" t="s">
        <v>930</v>
      </c>
    </row>
    <row r="33" ht="38.25">
      <c r="A33" s="1" t="s">
        <v>85</v>
      </c>
      <c r="E33" s="33" t="s">
        <v>931</v>
      </c>
    </row>
    <row r="34" ht="89.25">
      <c r="A34" s="1" t="s">
        <v>87</v>
      </c>
      <c r="E34" s="27" t="s">
        <v>102</v>
      </c>
    </row>
    <row r="35">
      <c r="A35" s="1" t="s">
        <v>75</v>
      </c>
      <c r="C35" s="22" t="s">
        <v>596</v>
      </c>
      <c r="E35" s="23" t="s">
        <v>932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78</v>
      </c>
      <c r="B36" s="1">
        <v>7</v>
      </c>
      <c r="C36" s="26" t="s">
        <v>933</v>
      </c>
      <c r="D36" t="s">
        <v>80</v>
      </c>
      <c r="E36" s="27" t="s">
        <v>934</v>
      </c>
      <c r="F36" s="28" t="s">
        <v>152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934</v>
      </c>
    </row>
    <row r="38" ht="38.25">
      <c r="A38" s="1" t="s">
        <v>85</v>
      </c>
      <c r="E38" s="33" t="s">
        <v>935</v>
      </c>
    </row>
    <row r="39" ht="63.75">
      <c r="A39" s="1" t="s">
        <v>87</v>
      </c>
      <c r="E39" s="27" t="s">
        <v>315</v>
      </c>
    </row>
    <row r="40">
      <c r="A40" s="1" t="s">
        <v>78</v>
      </c>
      <c r="B40" s="1">
        <v>8</v>
      </c>
      <c r="C40" s="26" t="s">
        <v>936</v>
      </c>
      <c r="D40" t="s">
        <v>80</v>
      </c>
      <c r="E40" s="27" t="s">
        <v>937</v>
      </c>
      <c r="F40" s="28" t="s">
        <v>259</v>
      </c>
      <c r="G40" s="29">
        <v>369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937</v>
      </c>
    </row>
    <row r="42" ht="38.25">
      <c r="A42" s="1" t="s">
        <v>85</v>
      </c>
      <c r="E42" s="33" t="s">
        <v>938</v>
      </c>
    </row>
    <row r="43" ht="63.75">
      <c r="A43" s="1" t="s">
        <v>87</v>
      </c>
      <c r="E43" s="27" t="s">
        <v>315</v>
      </c>
    </row>
    <row r="44">
      <c r="A44" s="1" t="s">
        <v>78</v>
      </c>
      <c r="B44" s="1">
        <v>9</v>
      </c>
      <c r="C44" s="26" t="s">
        <v>939</v>
      </c>
      <c r="D44" t="s">
        <v>80</v>
      </c>
      <c r="E44" s="27" t="s">
        <v>940</v>
      </c>
      <c r="F44" s="28" t="s">
        <v>158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941</v>
      </c>
    </row>
    <row r="46" ht="38.25">
      <c r="A46" s="1" t="s">
        <v>85</v>
      </c>
      <c r="E46" s="33" t="s">
        <v>942</v>
      </c>
    </row>
    <row r="47" ht="63.75">
      <c r="A47" s="1" t="s">
        <v>87</v>
      </c>
      <c r="E47" s="27" t="s">
        <v>943</v>
      </c>
    </row>
    <row r="48">
      <c r="A48" s="1" t="s">
        <v>75</v>
      </c>
      <c r="C48" s="22" t="s">
        <v>137</v>
      </c>
      <c r="E48" s="23" t="s">
        <v>138</v>
      </c>
      <c r="L48" s="24">
        <f>SUMIFS(L49:L80,A49:A80,"P")</f>
        <v>0</v>
      </c>
      <c r="M48" s="24">
        <f>SUMIFS(M49:M80,A49:A80,"P")</f>
        <v>0</v>
      </c>
      <c r="N48" s="25"/>
    </row>
    <row r="49">
      <c r="A49" s="1" t="s">
        <v>78</v>
      </c>
      <c r="B49" s="1">
        <v>10</v>
      </c>
      <c r="C49" s="26" t="s">
        <v>944</v>
      </c>
      <c r="D49" t="s">
        <v>80</v>
      </c>
      <c r="E49" s="27" t="s">
        <v>945</v>
      </c>
      <c r="F49" s="28" t="s">
        <v>259</v>
      </c>
      <c r="G49" s="29">
        <v>420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142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83</v>
      </c>
      <c r="E50" s="27" t="s">
        <v>945</v>
      </c>
    </row>
    <row r="51" ht="38.25">
      <c r="A51" s="1" t="s">
        <v>85</v>
      </c>
      <c r="E51" s="33" t="s">
        <v>946</v>
      </c>
    </row>
    <row r="52" ht="38.25">
      <c r="A52" s="1" t="s">
        <v>87</v>
      </c>
      <c r="E52" s="27" t="s">
        <v>947</v>
      </c>
    </row>
    <row r="53">
      <c r="A53" s="1" t="s">
        <v>78</v>
      </c>
      <c r="B53" s="1">
        <v>11</v>
      </c>
      <c r="C53" s="26" t="s">
        <v>948</v>
      </c>
      <c r="D53" t="s">
        <v>80</v>
      </c>
      <c r="E53" s="27" t="s">
        <v>949</v>
      </c>
      <c r="F53" s="28" t="s">
        <v>259</v>
      </c>
      <c r="G53" s="29">
        <v>369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142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83</v>
      </c>
      <c r="E54" s="27" t="s">
        <v>949</v>
      </c>
    </row>
    <row r="55" ht="38.25">
      <c r="A55" s="1" t="s">
        <v>85</v>
      </c>
      <c r="E55" s="33" t="s">
        <v>938</v>
      </c>
    </row>
    <row r="56" ht="38.25">
      <c r="A56" s="1" t="s">
        <v>87</v>
      </c>
      <c r="E56" s="27" t="s">
        <v>950</v>
      </c>
    </row>
    <row r="57">
      <c r="A57" s="1" t="s">
        <v>78</v>
      </c>
      <c r="B57" s="1">
        <v>12</v>
      </c>
      <c r="C57" s="26" t="s">
        <v>951</v>
      </c>
      <c r="D57" t="s">
        <v>80</v>
      </c>
      <c r="E57" s="27" t="s">
        <v>952</v>
      </c>
      <c r="F57" s="28" t="s">
        <v>259</v>
      </c>
      <c r="G57" s="29">
        <v>369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142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83</v>
      </c>
      <c r="E58" s="27" t="s">
        <v>952</v>
      </c>
    </row>
    <row r="59" ht="38.25">
      <c r="A59" s="1" t="s">
        <v>85</v>
      </c>
      <c r="E59" s="33" t="s">
        <v>938</v>
      </c>
    </row>
    <row r="60" ht="89.25">
      <c r="A60" s="1" t="s">
        <v>87</v>
      </c>
      <c r="E60" s="27" t="s">
        <v>953</v>
      </c>
    </row>
    <row r="61">
      <c r="A61" s="1" t="s">
        <v>78</v>
      </c>
      <c r="B61" s="1">
        <v>13</v>
      </c>
      <c r="C61" s="26" t="s">
        <v>954</v>
      </c>
      <c r="D61" t="s">
        <v>80</v>
      </c>
      <c r="E61" s="27" t="s">
        <v>955</v>
      </c>
      <c r="F61" s="28" t="s">
        <v>259</v>
      </c>
      <c r="G61" s="29">
        <v>48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142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83</v>
      </c>
      <c r="E62" s="27" t="s">
        <v>955</v>
      </c>
    </row>
    <row r="63" ht="38.25">
      <c r="A63" s="1" t="s">
        <v>85</v>
      </c>
      <c r="E63" s="33" t="s">
        <v>223</v>
      </c>
    </row>
    <row r="64" ht="114.75">
      <c r="A64" s="1" t="s">
        <v>87</v>
      </c>
      <c r="E64" s="27" t="s">
        <v>956</v>
      </c>
    </row>
    <row r="65">
      <c r="A65" s="1" t="s">
        <v>78</v>
      </c>
      <c r="B65" s="1">
        <v>14</v>
      </c>
      <c r="C65" s="26" t="s">
        <v>957</v>
      </c>
      <c r="D65" t="s">
        <v>80</v>
      </c>
      <c r="E65" s="27" t="s">
        <v>958</v>
      </c>
      <c r="F65" s="28" t="s">
        <v>259</v>
      </c>
      <c r="G65" s="29">
        <v>210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142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83</v>
      </c>
      <c r="E66" s="27" t="s">
        <v>958</v>
      </c>
    </row>
    <row r="67" ht="38.25">
      <c r="A67" s="1" t="s">
        <v>85</v>
      </c>
      <c r="E67" s="33" t="s">
        <v>959</v>
      </c>
    </row>
    <row r="68" ht="114.75">
      <c r="A68" s="1" t="s">
        <v>87</v>
      </c>
      <c r="E68" s="27" t="s">
        <v>956</v>
      </c>
    </row>
    <row r="69">
      <c r="A69" s="1" t="s">
        <v>78</v>
      </c>
      <c r="B69" s="1">
        <v>15</v>
      </c>
      <c r="C69" s="26" t="s">
        <v>960</v>
      </c>
      <c r="D69" t="s">
        <v>80</v>
      </c>
      <c r="E69" s="27" t="s">
        <v>961</v>
      </c>
      <c r="F69" s="28" t="s">
        <v>259</v>
      </c>
      <c r="G69" s="29">
        <v>16.25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142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83</v>
      </c>
      <c r="E70" s="27" t="s">
        <v>962</v>
      </c>
    </row>
    <row r="71" ht="38.25">
      <c r="A71" s="1" t="s">
        <v>85</v>
      </c>
      <c r="E71" s="33" t="s">
        <v>963</v>
      </c>
    </row>
    <row r="72" ht="114.75">
      <c r="A72" s="1" t="s">
        <v>87</v>
      </c>
      <c r="E72" s="27" t="s">
        <v>956</v>
      </c>
    </row>
    <row r="73">
      <c r="A73" s="1" t="s">
        <v>78</v>
      </c>
      <c r="B73" s="1">
        <v>16</v>
      </c>
      <c r="C73" s="26" t="s">
        <v>680</v>
      </c>
      <c r="D73" t="s">
        <v>80</v>
      </c>
      <c r="E73" s="27" t="s">
        <v>964</v>
      </c>
      <c r="F73" s="28" t="s">
        <v>259</v>
      </c>
      <c r="G73" s="29">
        <v>210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142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83</v>
      </c>
      <c r="E74" s="27" t="s">
        <v>964</v>
      </c>
    </row>
    <row r="75" ht="38.25">
      <c r="A75" s="1" t="s">
        <v>85</v>
      </c>
      <c r="E75" s="33" t="s">
        <v>959</v>
      </c>
    </row>
    <row r="76" ht="76.5">
      <c r="A76" s="1" t="s">
        <v>87</v>
      </c>
      <c r="E76" s="27" t="s">
        <v>965</v>
      </c>
    </row>
    <row r="77">
      <c r="A77" s="1" t="s">
        <v>78</v>
      </c>
      <c r="B77" s="1">
        <v>17</v>
      </c>
      <c r="C77" s="26" t="s">
        <v>966</v>
      </c>
      <c r="D77" t="s">
        <v>80</v>
      </c>
      <c r="E77" s="27" t="s">
        <v>967</v>
      </c>
      <c r="F77" s="28" t="s">
        <v>152</v>
      </c>
      <c r="G77" s="29">
        <v>169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142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83</v>
      </c>
      <c r="E78" s="27" t="s">
        <v>968</v>
      </c>
    </row>
    <row r="79" ht="38.25">
      <c r="A79" s="1" t="s">
        <v>85</v>
      </c>
      <c r="E79" s="33" t="s">
        <v>969</v>
      </c>
    </row>
    <row r="80" ht="25.5">
      <c r="A80" s="1" t="s">
        <v>87</v>
      </c>
      <c r="E80" s="27" t="s">
        <v>970</v>
      </c>
    </row>
    <row r="81">
      <c r="A81" s="1" t="s">
        <v>75</v>
      </c>
      <c r="C81" s="22" t="s">
        <v>204</v>
      </c>
      <c r="E81" s="23" t="s">
        <v>205</v>
      </c>
      <c r="L81" s="24">
        <f>SUMIFS(L82:L85,A82:A85,"P")</f>
        <v>0</v>
      </c>
      <c r="M81" s="24">
        <f>SUMIFS(M82:M85,A82:A85,"P")</f>
        <v>0</v>
      </c>
      <c r="N81" s="25"/>
    </row>
    <row r="82">
      <c r="A82" s="1" t="s">
        <v>78</v>
      </c>
      <c r="B82" s="1">
        <v>18</v>
      </c>
      <c r="C82" s="26" t="s">
        <v>971</v>
      </c>
      <c r="D82" t="s">
        <v>80</v>
      </c>
      <c r="E82" s="27" t="s">
        <v>972</v>
      </c>
      <c r="F82" s="28" t="s">
        <v>82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972</v>
      </c>
    </row>
    <row r="84" ht="38.25">
      <c r="A84" s="1" t="s">
        <v>85</v>
      </c>
      <c r="E84" s="33" t="s">
        <v>86</v>
      </c>
    </row>
    <row r="85" ht="102">
      <c r="A85" s="1" t="s">
        <v>87</v>
      </c>
      <c r="E85" s="27" t="s">
        <v>973</v>
      </c>
    </row>
    <row r="86">
      <c r="A86" s="1" t="s">
        <v>75</v>
      </c>
      <c r="C86" s="22" t="s">
        <v>218</v>
      </c>
      <c r="E86" s="23" t="s">
        <v>219</v>
      </c>
      <c r="L86" s="24">
        <f>SUMIFS(L87:L94,A87:A94,"P")</f>
        <v>0</v>
      </c>
      <c r="M86" s="24">
        <f>SUMIFS(M87:M94,A87:A94,"P")</f>
        <v>0</v>
      </c>
      <c r="N86" s="25"/>
    </row>
    <row r="87">
      <c r="A87" s="1" t="s">
        <v>78</v>
      </c>
      <c r="B87" s="1">
        <v>19</v>
      </c>
      <c r="C87" s="26" t="s">
        <v>974</v>
      </c>
      <c r="D87" t="s">
        <v>80</v>
      </c>
      <c r="E87" s="27" t="s">
        <v>975</v>
      </c>
      <c r="F87" s="28" t="s">
        <v>158</v>
      </c>
      <c r="G87" s="29">
        <v>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976</v>
      </c>
    </row>
    <row r="89" ht="38.25">
      <c r="A89" s="1" t="s">
        <v>85</v>
      </c>
      <c r="E89" s="33" t="s">
        <v>234</v>
      </c>
    </row>
    <row r="90" ht="51">
      <c r="A90" s="1" t="s">
        <v>87</v>
      </c>
      <c r="E90" s="27" t="s">
        <v>977</v>
      </c>
    </row>
    <row r="91">
      <c r="A91" s="1" t="s">
        <v>78</v>
      </c>
      <c r="B91" s="1">
        <v>20</v>
      </c>
      <c r="C91" s="26" t="s">
        <v>978</v>
      </c>
      <c r="D91" t="s">
        <v>80</v>
      </c>
      <c r="E91" s="27" t="s">
        <v>979</v>
      </c>
      <c r="F91" s="28" t="s">
        <v>158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980</v>
      </c>
    </row>
    <row r="93" ht="38.25">
      <c r="A93" s="1" t="s">
        <v>85</v>
      </c>
      <c r="E93" s="33" t="s">
        <v>981</v>
      </c>
    </row>
    <row r="94" ht="25.5">
      <c r="A94" s="1" t="s">
        <v>87</v>
      </c>
      <c r="E94" s="27" t="s">
        <v>982</v>
      </c>
    </row>
    <row r="95">
      <c r="A95" s="1" t="s">
        <v>75</v>
      </c>
      <c r="C95" s="22" t="s">
        <v>230</v>
      </c>
      <c r="E95" s="23" t="s">
        <v>231</v>
      </c>
      <c r="L95" s="24">
        <f>SUMIFS(L96:L127,A96:A127,"P")</f>
        <v>0</v>
      </c>
      <c r="M95" s="24">
        <f>SUMIFS(M96:M127,A96:A127,"P")</f>
        <v>0</v>
      </c>
      <c r="N95" s="25"/>
    </row>
    <row r="96" ht="25.5">
      <c r="A96" s="1" t="s">
        <v>78</v>
      </c>
      <c r="B96" s="1">
        <v>21</v>
      </c>
      <c r="C96" s="26" t="s">
        <v>983</v>
      </c>
      <c r="D96" t="s">
        <v>80</v>
      </c>
      <c r="E96" s="27" t="s">
        <v>984</v>
      </c>
      <c r="F96" s="28" t="s">
        <v>158</v>
      </c>
      <c r="G96" s="29">
        <v>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83</v>
      </c>
      <c r="E97" s="27" t="s">
        <v>984</v>
      </c>
    </row>
    <row r="98" ht="38.25">
      <c r="A98" s="1" t="s">
        <v>85</v>
      </c>
      <c r="E98" s="33" t="s">
        <v>985</v>
      </c>
    </row>
    <row r="99">
      <c r="A99" s="1" t="s">
        <v>87</v>
      </c>
      <c r="E99" s="27" t="s">
        <v>986</v>
      </c>
    </row>
    <row r="100">
      <c r="A100" s="1" t="s">
        <v>78</v>
      </c>
      <c r="B100" s="1">
        <v>22</v>
      </c>
      <c r="C100" s="26" t="s">
        <v>987</v>
      </c>
      <c r="D100" t="s">
        <v>80</v>
      </c>
      <c r="E100" s="27" t="s">
        <v>988</v>
      </c>
      <c r="F100" s="28" t="s">
        <v>158</v>
      </c>
      <c r="G100" s="29">
        <v>9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988</v>
      </c>
    </row>
    <row r="102" ht="38.25">
      <c r="A102" s="1" t="s">
        <v>85</v>
      </c>
      <c r="E102" s="33" t="s">
        <v>985</v>
      </c>
    </row>
    <row r="103" ht="25.5">
      <c r="A103" s="1" t="s">
        <v>87</v>
      </c>
      <c r="E103" s="27" t="s">
        <v>989</v>
      </c>
    </row>
    <row r="104" ht="25.5">
      <c r="A104" s="1" t="s">
        <v>78</v>
      </c>
      <c r="B104" s="1">
        <v>23</v>
      </c>
      <c r="C104" s="26" t="s">
        <v>990</v>
      </c>
      <c r="D104" t="s">
        <v>80</v>
      </c>
      <c r="E104" s="27" t="s">
        <v>991</v>
      </c>
      <c r="F104" s="28" t="s">
        <v>158</v>
      </c>
      <c r="G104" s="29">
        <v>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83</v>
      </c>
      <c r="E105" s="27" t="s">
        <v>991</v>
      </c>
    </row>
    <row r="106" ht="38.25">
      <c r="A106" s="1" t="s">
        <v>85</v>
      </c>
      <c r="E106" s="33" t="s">
        <v>981</v>
      </c>
    </row>
    <row r="107" ht="25.5">
      <c r="A107" s="1" t="s">
        <v>87</v>
      </c>
      <c r="E107" s="27" t="s">
        <v>992</v>
      </c>
    </row>
    <row r="108">
      <c r="A108" s="1" t="s">
        <v>78</v>
      </c>
      <c r="B108" s="1">
        <v>24</v>
      </c>
      <c r="C108" s="26" t="s">
        <v>993</v>
      </c>
      <c r="D108" t="s">
        <v>80</v>
      </c>
      <c r="E108" s="27" t="s">
        <v>994</v>
      </c>
      <c r="F108" s="28" t="s">
        <v>158</v>
      </c>
      <c r="G108" s="29">
        <v>4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994</v>
      </c>
    </row>
    <row r="110" ht="38.25">
      <c r="A110" s="1" t="s">
        <v>85</v>
      </c>
      <c r="E110" s="33" t="s">
        <v>981</v>
      </c>
    </row>
    <row r="111" ht="25.5">
      <c r="A111" s="1" t="s">
        <v>87</v>
      </c>
      <c r="E111" s="27" t="s">
        <v>989</v>
      </c>
    </row>
    <row r="112">
      <c r="A112" s="1" t="s">
        <v>78</v>
      </c>
      <c r="B112" s="1">
        <v>25</v>
      </c>
      <c r="C112" s="26" t="s">
        <v>995</v>
      </c>
      <c r="D112" t="s">
        <v>80</v>
      </c>
      <c r="E112" s="27" t="s">
        <v>996</v>
      </c>
      <c r="F112" s="28" t="s">
        <v>152</v>
      </c>
      <c r="G112" s="29">
        <v>20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83</v>
      </c>
      <c r="E113" s="27" t="s">
        <v>997</v>
      </c>
    </row>
    <row r="114" ht="38.25">
      <c r="A114" s="1" t="s">
        <v>85</v>
      </c>
      <c r="E114" s="33" t="s">
        <v>935</v>
      </c>
    </row>
    <row r="115" ht="25.5">
      <c r="A115" s="1" t="s">
        <v>87</v>
      </c>
      <c r="E115" s="27" t="s">
        <v>998</v>
      </c>
    </row>
    <row r="116">
      <c r="A116" s="1" t="s">
        <v>78</v>
      </c>
      <c r="B116" s="1">
        <v>26</v>
      </c>
      <c r="C116" s="26" t="s">
        <v>999</v>
      </c>
      <c r="D116" t="s">
        <v>80</v>
      </c>
      <c r="E116" s="27" t="s">
        <v>1000</v>
      </c>
      <c r="F116" s="28" t="s">
        <v>152</v>
      </c>
      <c r="G116" s="29">
        <v>20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1000</v>
      </c>
    </row>
    <row r="118" ht="38.25">
      <c r="A118" s="1" t="s">
        <v>85</v>
      </c>
      <c r="E118" s="33" t="s">
        <v>935</v>
      </c>
    </row>
    <row r="119">
      <c r="A119" s="1" t="s">
        <v>87</v>
      </c>
      <c r="E119" s="27" t="s">
        <v>1001</v>
      </c>
    </row>
    <row r="120">
      <c r="A120" s="1" t="s">
        <v>78</v>
      </c>
      <c r="B120" s="1">
        <v>27</v>
      </c>
      <c r="C120" s="26" t="s">
        <v>1002</v>
      </c>
      <c r="D120" t="s">
        <v>80</v>
      </c>
      <c r="E120" s="27" t="s">
        <v>1003</v>
      </c>
      <c r="F120" s="28" t="s">
        <v>259</v>
      </c>
      <c r="G120" s="29">
        <v>369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83</v>
      </c>
      <c r="E121" s="27" t="s">
        <v>941</v>
      </c>
    </row>
    <row r="122" ht="38.25">
      <c r="A122" s="1" t="s">
        <v>85</v>
      </c>
      <c r="E122" s="33" t="s">
        <v>938</v>
      </c>
    </row>
    <row r="123">
      <c r="A123" s="1" t="s">
        <v>87</v>
      </c>
      <c r="E123" s="27" t="s">
        <v>495</v>
      </c>
    </row>
    <row r="124">
      <c r="A124" s="1" t="s">
        <v>78</v>
      </c>
      <c r="B124" s="1">
        <v>28</v>
      </c>
      <c r="C124" s="26" t="s">
        <v>1004</v>
      </c>
      <c r="D124" t="s">
        <v>80</v>
      </c>
      <c r="E124" s="27" t="s">
        <v>1005</v>
      </c>
      <c r="F124" s="28" t="s">
        <v>158</v>
      </c>
      <c r="G124" s="29">
        <v>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83</v>
      </c>
      <c r="E125" s="27" t="s">
        <v>1005</v>
      </c>
    </row>
    <row r="126" ht="38.25">
      <c r="A126" s="1" t="s">
        <v>85</v>
      </c>
      <c r="E126" s="33" t="s">
        <v>234</v>
      </c>
    </row>
    <row r="127" ht="76.5">
      <c r="A127" s="1" t="s">
        <v>87</v>
      </c>
      <c r="E127" s="27" t="s">
        <v>1006</v>
      </c>
    </row>
  </sheetData>
  <sheetProtection sheet="1" objects="1" scenarios="1" spinCount="100000" saltValue="uDvexg6sdw0RNAerxvBbsFQmSJHWFS1nszcGcLM88oK0bw7C/4t46ytVfTkbzYoYFI4/9IrJ1uxCrTi1ibgfOA==" hashValue="Z0WZTXBd+g4tnoZBZkYlC6oLjPqarDB5KplZkAU4Iw3yEBEUJHdTxrqoy5zBjjRU7UeYb3TeKAJCu6HZr4Fj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COUNTIFS(L8:L83,"=0",A8:A83,"P")+COUNTIFS(L8:L83,"",A8:A83,"P")+SUM(Q8:Q83)</f>
        <v>0</v>
      </c>
    </row>
    <row r="8">
      <c r="A8" s="1" t="s">
        <v>73</v>
      </c>
      <c r="C8" s="22" t="s">
        <v>1007</v>
      </c>
      <c r="E8" s="23" t="s">
        <v>39</v>
      </c>
      <c r="L8" s="24">
        <f>L9+L14+L27+L32+L37+L50</f>
        <v>0</v>
      </c>
      <c r="M8" s="24">
        <f>M9+M14+M27+M32+M37+M50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920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921</v>
      </c>
    </row>
    <row r="12" ht="38.25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75</v>
      </c>
      <c r="C14" s="22" t="s">
        <v>94</v>
      </c>
      <c r="E14" s="23" t="s">
        <v>95</v>
      </c>
      <c r="L14" s="24">
        <f>SUMIFS(L15:L26,A15:A26,"P")</f>
        <v>0</v>
      </c>
      <c r="M14" s="24">
        <f>SUMIFS(M15:M26,A15:A26,"P")</f>
        <v>0</v>
      </c>
      <c r="N14" s="25"/>
    </row>
    <row r="15" ht="38.25">
      <c r="A15" s="1" t="s">
        <v>78</v>
      </c>
      <c r="B15" s="1">
        <v>2</v>
      </c>
      <c r="C15" s="26" t="s">
        <v>565</v>
      </c>
      <c r="D15" t="s">
        <v>566</v>
      </c>
      <c r="E15" s="27" t="s">
        <v>924</v>
      </c>
      <c r="F15" s="28" t="s">
        <v>99</v>
      </c>
      <c r="G15" s="29">
        <v>15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83</v>
      </c>
      <c r="E16" s="27" t="s">
        <v>568</v>
      </c>
    </row>
    <row r="17" ht="38.25">
      <c r="A17" s="1" t="s">
        <v>85</v>
      </c>
      <c r="E17" s="33" t="s">
        <v>929</v>
      </c>
    </row>
    <row r="18" ht="89.25">
      <c r="A18" s="1" t="s">
        <v>87</v>
      </c>
      <c r="E18" s="27" t="s">
        <v>102</v>
      </c>
    </row>
    <row r="19" ht="38.25">
      <c r="A19" s="1" t="s">
        <v>78</v>
      </c>
      <c r="B19" s="1">
        <v>3</v>
      </c>
      <c r="C19" s="26" t="s">
        <v>571</v>
      </c>
      <c r="D19" t="s">
        <v>572</v>
      </c>
      <c r="E19" s="27" t="s">
        <v>641</v>
      </c>
      <c r="F19" s="28" t="s">
        <v>99</v>
      </c>
      <c r="G19" s="29">
        <v>11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568</v>
      </c>
    </row>
    <row r="21" ht="38.25">
      <c r="A21" s="1" t="s">
        <v>85</v>
      </c>
      <c r="E21" s="33" t="s">
        <v>1008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96</v>
      </c>
      <c r="D23" t="s">
        <v>97</v>
      </c>
      <c r="E23" s="27" t="s">
        <v>927</v>
      </c>
      <c r="F23" s="28" t="s">
        <v>99</v>
      </c>
      <c r="G23" s="29">
        <v>12.5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51">
      <c r="A24" s="1" t="s">
        <v>83</v>
      </c>
      <c r="E24" s="27" t="s">
        <v>1009</v>
      </c>
    </row>
    <row r="25" ht="38.25">
      <c r="A25" s="1" t="s">
        <v>85</v>
      </c>
      <c r="E25" s="33" t="s">
        <v>1010</v>
      </c>
    </row>
    <row r="26" ht="89.25">
      <c r="A26" s="1" t="s">
        <v>87</v>
      </c>
      <c r="E26" s="27" t="s">
        <v>102</v>
      </c>
    </row>
    <row r="27">
      <c r="A27" s="1" t="s">
        <v>75</v>
      </c>
      <c r="C27" s="22" t="s">
        <v>596</v>
      </c>
      <c r="E27" s="23" t="s">
        <v>932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78</v>
      </c>
      <c r="B28" s="1">
        <v>5</v>
      </c>
      <c r="C28" s="26" t="s">
        <v>1011</v>
      </c>
      <c r="D28" t="s">
        <v>80</v>
      </c>
      <c r="E28" s="27" t="s">
        <v>1012</v>
      </c>
      <c r="F28" s="28" t="s">
        <v>141</v>
      </c>
      <c r="G28" s="29">
        <v>5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1012</v>
      </c>
    </row>
    <row r="30" ht="38.25">
      <c r="A30" s="1" t="s">
        <v>85</v>
      </c>
      <c r="E30" s="33" t="s">
        <v>931</v>
      </c>
    </row>
    <row r="31" ht="63.75">
      <c r="A31" s="1" t="s">
        <v>87</v>
      </c>
      <c r="E31" s="27" t="s">
        <v>315</v>
      </c>
    </row>
    <row r="32">
      <c r="A32" s="1" t="s">
        <v>75</v>
      </c>
      <c r="C32" s="22" t="s">
        <v>1013</v>
      </c>
      <c r="E32" s="23" t="s">
        <v>1014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78</v>
      </c>
      <c r="B33" s="1">
        <v>6</v>
      </c>
      <c r="C33" s="26" t="s">
        <v>1015</v>
      </c>
      <c r="D33" t="s">
        <v>80</v>
      </c>
      <c r="E33" s="27" t="s">
        <v>1016</v>
      </c>
      <c r="F33" s="28" t="s">
        <v>141</v>
      </c>
      <c r="G33" s="29">
        <v>5.6639999999999997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142</v>
      </c>
      <c r="O33" s="32">
        <f>M33*AA33</f>
        <v>0</v>
      </c>
      <c r="P33" s="1">
        <v>3</v>
      </c>
      <c r="AA33" s="1">
        <f>IF(P33=1,$O$3,IF(P33=2,$O$4,$O$5))</f>
        <v>0</v>
      </c>
    </row>
    <row r="34" ht="25.5">
      <c r="A34" s="1" t="s">
        <v>83</v>
      </c>
      <c r="E34" s="27" t="s">
        <v>1017</v>
      </c>
    </row>
    <row r="35" ht="38.25">
      <c r="A35" s="1" t="s">
        <v>85</v>
      </c>
      <c r="E35" s="33" t="s">
        <v>1018</v>
      </c>
    </row>
    <row r="36" ht="267.75">
      <c r="A36" s="1" t="s">
        <v>87</v>
      </c>
      <c r="E36" s="27" t="s">
        <v>1019</v>
      </c>
    </row>
    <row r="37">
      <c r="A37" s="1" t="s">
        <v>75</v>
      </c>
      <c r="C37" s="22" t="s">
        <v>137</v>
      </c>
      <c r="E37" s="23" t="s">
        <v>138</v>
      </c>
      <c r="L37" s="24">
        <f>SUMIFS(L38:L49,A38:A49,"P")</f>
        <v>0</v>
      </c>
      <c r="M37" s="24">
        <f>SUMIFS(M38:M49,A38:A49,"P")</f>
        <v>0</v>
      </c>
      <c r="N37" s="25"/>
    </row>
    <row r="38">
      <c r="A38" s="1" t="s">
        <v>78</v>
      </c>
      <c r="B38" s="1">
        <v>7</v>
      </c>
      <c r="C38" s="26" t="s">
        <v>944</v>
      </c>
      <c r="D38" t="s">
        <v>80</v>
      </c>
      <c r="E38" s="27" t="s">
        <v>945</v>
      </c>
      <c r="F38" s="28" t="s">
        <v>259</v>
      </c>
      <c r="G38" s="29">
        <v>50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945</v>
      </c>
    </row>
    <row r="40" ht="38.25">
      <c r="A40" s="1" t="s">
        <v>85</v>
      </c>
      <c r="E40" s="33" t="s">
        <v>1020</v>
      </c>
    </row>
    <row r="41" ht="38.25">
      <c r="A41" s="1" t="s">
        <v>87</v>
      </c>
      <c r="E41" s="27" t="s">
        <v>947</v>
      </c>
    </row>
    <row r="42">
      <c r="A42" s="1" t="s">
        <v>78</v>
      </c>
      <c r="B42" s="1">
        <v>8</v>
      </c>
      <c r="C42" s="26" t="s">
        <v>957</v>
      </c>
      <c r="D42" t="s">
        <v>80</v>
      </c>
      <c r="E42" s="27" t="s">
        <v>958</v>
      </c>
      <c r="F42" s="28" t="s">
        <v>259</v>
      </c>
      <c r="G42" s="29">
        <v>50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958</v>
      </c>
    </row>
    <row r="44" ht="38.25">
      <c r="A44" s="1" t="s">
        <v>85</v>
      </c>
      <c r="E44" s="33" t="s">
        <v>1020</v>
      </c>
    </row>
    <row r="45" ht="114.75">
      <c r="A45" s="1" t="s">
        <v>87</v>
      </c>
      <c r="E45" s="27" t="s">
        <v>956</v>
      </c>
    </row>
    <row r="46">
      <c r="A46" s="1" t="s">
        <v>78</v>
      </c>
      <c r="B46" s="1">
        <v>9</v>
      </c>
      <c r="C46" s="26" t="s">
        <v>680</v>
      </c>
      <c r="D46" t="s">
        <v>80</v>
      </c>
      <c r="E46" s="27" t="s">
        <v>964</v>
      </c>
      <c r="F46" s="28" t="s">
        <v>259</v>
      </c>
      <c r="G46" s="29">
        <v>111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964</v>
      </c>
    </row>
    <row r="48" ht="38.25">
      <c r="A48" s="1" t="s">
        <v>85</v>
      </c>
      <c r="E48" s="33" t="s">
        <v>1021</v>
      </c>
    </row>
    <row r="49" ht="76.5">
      <c r="A49" s="1" t="s">
        <v>87</v>
      </c>
      <c r="E49" s="27" t="s">
        <v>965</v>
      </c>
    </row>
    <row r="50">
      <c r="A50" s="1" t="s">
        <v>75</v>
      </c>
      <c r="C50" s="22" t="s">
        <v>230</v>
      </c>
      <c r="E50" s="23" t="s">
        <v>231</v>
      </c>
      <c r="L50" s="24">
        <f>SUMIFS(L51:L82,A51:A82,"P")</f>
        <v>0</v>
      </c>
      <c r="M50" s="24">
        <f>SUMIFS(M51:M82,A51:A82,"P")</f>
        <v>0</v>
      </c>
      <c r="N50" s="25"/>
    </row>
    <row r="51" ht="25.5">
      <c r="A51" s="1" t="s">
        <v>78</v>
      </c>
      <c r="B51" s="1">
        <v>10</v>
      </c>
      <c r="C51" s="26" t="s">
        <v>983</v>
      </c>
      <c r="D51" t="s">
        <v>80</v>
      </c>
      <c r="E51" s="27" t="s">
        <v>984</v>
      </c>
      <c r="F51" s="28" t="s">
        <v>158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1022</v>
      </c>
    </row>
    <row r="53" ht="38.25">
      <c r="A53" s="1" t="s">
        <v>85</v>
      </c>
      <c r="E53" s="33" t="s">
        <v>86</v>
      </c>
    </row>
    <row r="54">
      <c r="A54" s="1" t="s">
        <v>87</v>
      </c>
      <c r="E54" s="27" t="s">
        <v>986</v>
      </c>
    </row>
    <row r="55">
      <c r="A55" s="1" t="s">
        <v>78</v>
      </c>
      <c r="B55" s="1">
        <v>11</v>
      </c>
      <c r="C55" s="26" t="s">
        <v>987</v>
      </c>
      <c r="D55" t="s">
        <v>80</v>
      </c>
      <c r="E55" s="27" t="s">
        <v>988</v>
      </c>
      <c r="F55" s="28" t="s">
        <v>158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1023</v>
      </c>
    </row>
    <row r="57" ht="38.25">
      <c r="A57" s="1" t="s">
        <v>85</v>
      </c>
      <c r="E57" s="33" t="s">
        <v>86</v>
      </c>
    </row>
    <row r="58" ht="25.5">
      <c r="A58" s="1" t="s">
        <v>87</v>
      </c>
      <c r="E58" s="27" t="s">
        <v>989</v>
      </c>
    </row>
    <row r="59">
      <c r="A59" s="1" t="s">
        <v>78</v>
      </c>
      <c r="B59" s="1">
        <v>12</v>
      </c>
      <c r="C59" s="26" t="s">
        <v>1024</v>
      </c>
      <c r="D59" t="s">
        <v>80</v>
      </c>
      <c r="E59" s="27" t="s">
        <v>1025</v>
      </c>
      <c r="F59" s="28" t="s">
        <v>158</v>
      </c>
      <c r="G59" s="29">
        <v>37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1026</v>
      </c>
    </row>
    <row r="61" ht="38.25">
      <c r="A61" s="1" t="s">
        <v>85</v>
      </c>
      <c r="E61" s="33" t="s">
        <v>1027</v>
      </c>
    </row>
    <row r="62">
      <c r="A62" s="1" t="s">
        <v>87</v>
      </c>
      <c r="E62" s="27" t="s">
        <v>1028</v>
      </c>
    </row>
    <row r="63">
      <c r="A63" s="1" t="s">
        <v>78</v>
      </c>
      <c r="B63" s="1">
        <v>13</v>
      </c>
      <c r="C63" s="26" t="s">
        <v>1029</v>
      </c>
      <c r="D63" t="s">
        <v>80</v>
      </c>
      <c r="E63" s="27" t="s">
        <v>1030</v>
      </c>
      <c r="F63" s="28" t="s">
        <v>259</v>
      </c>
      <c r="G63" s="29">
        <v>0.058000000000000003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83</v>
      </c>
      <c r="E64" s="27" t="s">
        <v>1030</v>
      </c>
    </row>
    <row r="65" ht="38.25">
      <c r="A65" s="1" t="s">
        <v>85</v>
      </c>
      <c r="E65" s="33" t="s">
        <v>1031</v>
      </c>
    </row>
    <row r="66" ht="76.5">
      <c r="A66" s="1" t="s">
        <v>87</v>
      </c>
      <c r="E66" s="27" t="s">
        <v>1032</v>
      </c>
    </row>
    <row r="67">
      <c r="A67" s="1" t="s">
        <v>78</v>
      </c>
      <c r="B67" s="1">
        <v>14</v>
      </c>
      <c r="C67" s="26" t="s">
        <v>1033</v>
      </c>
      <c r="D67" t="s">
        <v>80</v>
      </c>
      <c r="E67" s="27" t="s">
        <v>1034</v>
      </c>
      <c r="F67" s="28" t="s">
        <v>158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83</v>
      </c>
      <c r="E68" s="27" t="s">
        <v>1034</v>
      </c>
    </row>
    <row r="69" ht="38.25">
      <c r="A69" s="1" t="s">
        <v>85</v>
      </c>
      <c r="E69" s="33" t="s">
        <v>86</v>
      </c>
    </row>
    <row r="70" ht="51">
      <c r="A70" s="1" t="s">
        <v>87</v>
      </c>
      <c r="E70" s="27" t="s">
        <v>1035</v>
      </c>
    </row>
    <row r="71">
      <c r="A71" s="1" t="s">
        <v>78</v>
      </c>
      <c r="B71" s="1">
        <v>15</v>
      </c>
      <c r="C71" s="26" t="s">
        <v>1036</v>
      </c>
      <c r="D71" t="s">
        <v>80</v>
      </c>
      <c r="E71" s="27" t="s">
        <v>1037</v>
      </c>
      <c r="F71" s="28" t="s">
        <v>259</v>
      </c>
      <c r="G71" s="29">
        <v>60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83</v>
      </c>
      <c r="E72" s="27" t="s">
        <v>1037</v>
      </c>
    </row>
    <row r="73" ht="38.25">
      <c r="A73" s="1" t="s">
        <v>85</v>
      </c>
      <c r="E73" s="33" t="s">
        <v>1038</v>
      </c>
    </row>
    <row r="74" ht="63.75">
      <c r="A74" s="1" t="s">
        <v>87</v>
      </c>
      <c r="E74" s="27" t="s">
        <v>1039</v>
      </c>
    </row>
    <row r="75">
      <c r="A75" s="1" t="s">
        <v>78</v>
      </c>
      <c r="B75" s="1">
        <v>16</v>
      </c>
      <c r="C75" s="26" t="s">
        <v>1040</v>
      </c>
      <c r="D75" t="s">
        <v>80</v>
      </c>
      <c r="E75" s="27" t="s">
        <v>1041</v>
      </c>
      <c r="F75" s="28" t="s">
        <v>152</v>
      </c>
      <c r="G75" s="29">
        <v>2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83</v>
      </c>
      <c r="E76" s="27" t="s">
        <v>1042</v>
      </c>
    </row>
    <row r="77" ht="38.25">
      <c r="A77" s="1" t="s">
        <v>85</v>
      </c>
      <c r="E77" s="33" t="s">
        <v>923</v>
      </c>
    </row>
    <row r="78" ht="25.5">
      <c r="A78" s="1" t="s">
        <v>87</v>
      </c>
      <c r="E78" s="27" t="s">
        <v>1043</v>
      </c>
    </row>
    <row r="79">
      <c r="A79" s="1" t="s">
        <v>78</v>
      </c>
      <c r="B79" s="1">
        <v>17</v>
      </c>
      <c r="C79" s="26" t="s">
        <v>1044</v>
      </c>
      <c r="D79" t="s">
        <v>80</v>
      </c>
      <c r="E79" s="27" t="s">
        <v>1045</v>
      </c>
      <c r="F79" s="28" t="s">
        <v>152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83</v>
      </c>
      <c r="E80" s="27" t="s">
        <v>1046</v>
      </c>
    </row>
    <row r="81" ht="38.25">
      <c r="A81" s="1" t="s">
        <v>85</v>
      </c>
      <c r="E81" s="33" t="s">
        <v>1047</v>
      </c>
    </row>
    <row r="82" ht="89.25">
      <c r="A82" s="1" t="s">
        <v>87</v>
      </c>
      <c r="E82" s="27" t="s">
        <v>1048</v>
      </c>
    </row>
  </sheetData>
  <sheetProtection sheet="1" objects="1" scenarios="1" spinCount="100000" saltValue="4LBBoNGaTN/YBIlsawWS6YMlz7NaERY/cNi9Xzxwb1JiP4CEH9NSl1qNddw2RULJVcTCUFf2ZGWe1w3WcWj2ZA==" hashValue="y6dQtLOLAA6G2iSqBx1hE2Ku5wRCgmqYt7mZ+EzUr2WvEuhP+shLlSXkPTV7RaQYTdwHPUFV7hDzhN6Z4Tsz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COUNTIFS(L8:L157,"=0",A8:A157,"P")+COUNTIFS(L8:L157,"",A8:A157,"P")+SUM(Q8:Q157)</f>
        <v>0</v>
      </c>
    </row>
    <row r="8">
      <c r="A8" s="1" t="s">
        <v>73</v>
      </c>
      <c r="C8" s="22" t="s">
        <v>1049</v>
      </c>
      <c r="E8" s="23" t="s">
        <v>43</v>
      </c>
      <c r="L8" s="24">
        <f>L9+L82+L115+L120</f>
        <v>0</v>
      </c>
      <c r="M8" s="24">
        <f>M9+M82+M115+M120</f>
        <v>0</v>
      </c>
      <c r="N8" s="25"/>
    </row>
    <row r="9">
      <c r="A9" s="1" t="s">
        <v>75</v>
      </c>
      <c r="C9" s="22" t="s">
        <v>1050</v>
      </c>
      <c r="E9" s="23" t="s">
        <v>1051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78</v>
      </c>
      <c r="B10" s="1">
        <v>1</v>
      </c>
      <c r="C10" s="26" t="s">
        <v>1052</v>
      </c>
      <c r="D10" t="s">
        <v>80</v>
      </c>
      <c r="E10" s="27" t="s">
        <v>1053</v>
      </c>
      <c r="F10" s="28" t="s">
        <v>158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1053</v>
      </c>
    </row>
    <row r="12" ht="25.5">
      <c r="A12" s="1" t="s">
        <v>85</v>
      </c>
      <c r="E12" s="33" t="s">
        <v>1054</v>
      </c>
    </row>
    <row r="13" ht="38.25">
      <c r="A13" s="1" t="s">
        <v>87</v>
      </c>
      <c r="E13" s="27" t="s">
        <v>1055</v>
      </c>
    </row>
    <row r="14">
      <c r="A14" s="1" t="s">
        <v>78</v>
      </c>
      <c r="B14" s="1">
        <v>2</v>
      </c>
      <c r="C14" s="26" t="s">
        <v>1056</v>
      </c>
      <c r="D14" t="s">
        <v>80</v>
      </c>
      <c r="E14" s="27" t="s">
        <v>1057</v>
      </c>
      <c r="F14" s="28" t="s">
        <v>158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1057</v>
      </c>
    </row>
    <row r="16" ht="25.5">
      <c r="A16" s="1" t="s">
        <v>85</v>
      </c>
      <c r="E16" s="33" t="s">
        <v>1058</v>
      </c>
    </row>
    <row r="17" ht="51">
      <c r="A17" s="1" t="s">
        <v>87</v>
      </c>
      <c r="E17" s="27" t="s">
        <v>1059</v>
      </c>
    </row>
    <row r="18">
      <c r="A18" s="1" t="s">
        <v>78</v>
      </c>
      <c r="B18" s="1">
        <v>3</v>
      </c>
      <c r="C18" s="26" t="s">
        <v>1060</v>
      </c>
      <c r="D18" t="s">
        <v>80</v>
      </c>
      <c r="E18" s="27" t="s">
        <v>1061</v>
      </c>
      <c r="F18" s="28" t="s">
        <v>158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1061</v>
      </c>
    </row>
    <row r="20" ht="25.5">
      <c r="A20" s="1" t="s">
        <v>85</v>
      </c>
      <c r="E20" s="33" t="s">
        <v>1058</v>
      </c>
    </row>
    <row r="21" ht="51">
      <c r="A21" s="1" t="s">
        <v>87</v>
      </c>
      <c r="E21" s="27" t="s">
        <v>1059</v>
      </c>
    </row>
    <row r="22">
      <c r="A22" s="1" t="s">
        <v>78</v>
      </c>
      <c r="B22" s="1">
        <v>4</v>
      </c>
      <c r="C22" s="26" t="s">
        <v>1062</v>
      </c>
      <c r="D22" t="s">
        <v>80</v>
      </c>
      <c r="E22" s="27" t="s">
        <v>1063</v>
      </c>
      <c r="F22" s="28" t="s">
        <v>158</v>
      </c>
      <c r="G22" s="29">
        <v>13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1063</v>
      </c>
    </row>
    <row r="24" ht="25.5">
      <c r="A24" s="1" t="s">
        <v>85</v>
      </c>
      <c r="E24" s="33" t="s">
        <v>1064</v>
      </c>
    </row>
    <row r="25" ht="51">
      <c r="A25" s="1" t="s">
        <v>87</v>
      </c>
      <c r="E25" s="27" t="s">
        <v>1059</v>
      </c>
    </row>
    <row r="26">
      <c r="A26" s="1" t="s">
        <v>78</v>
      </c>
      <c r="B26" s="1">
        <v>5</v>
      </c>
      <c r="C26" s="26" t="s">
        <v>1065</v>
      </c>
      <c r="D26" t="s">
        <v>80</v>
      </c>
      <c r="E26" s="27" t="s">
        <v>1066</v>
      </c>
      <c r="F26" s="28" t="s">
        <v>158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1066</v>
      </c>
    </row>
    <row r="28" ht="25.5">
      <c r="A28" s="1" t="s">
        <v>85</v>
      </c>
      <c r="E28" s="33" t="s">
        <v>1067</v>
      </c>
    </row>
    <row r="29" ht="51">
      <c r="A29" s="1" t="s">
        <v>87</v>
      </c>
      <c r="E29" s="27" t="s">
        <v>1059</v>
      </c>
    </row>
    <row r="30">
      <c r="A30" s="1" t="s">
        <v>78</v>
      </c>
      <c r="B30" s="1">
        <v>6</v>
      </c>
      <c r="C30" s="26" t="s">
        <v>1068</v>
      </c>
      <c r="D30" t="s">
        <v>80</v>
      </c>
      <c r="E30" s="27" t="s">
        <v>1069</v>
      </c>
      <c r="F30" s="28" t="s">
        <v>158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1069</v>
      </c>
    </row>
    <row r="32" ht="25.5">
      <c r="A32" s="1" t="s">
        <v>85</v>
      </c>
      <c r="E32" s="33" t="s">
        <v>1070</v>
      </c>
    </row>
    <row r="33" ht="51">
      <c r="A33" s="1" t="s">
        <v>87</v>
      </c>
      <c r="E33" s="27" t="s">
        <v>1059</v>
      </c>
    </row>
    <row r="34">
      <c r="A34" s="1" t="s">
        <v>78</v>
      </c>
      <c r="B34" s="1">
        <v>7</v>
      </c>
      <c r="C34" s="26" t="s">
        <v>1071</v>
      </c>
      <c r="D34" t="s">
        <v>80</v>
      </c>
      <c r="E34" s="27" t="s">
        <v>1072</v>
      </c>
      <c r="F34" s="28" t="s">
        <v>158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1072</v>
      </c>
    </row>
    <row r="36" ht="25.5">
      <c r="A36" s="1" t="s">
        <v>85</v>
      </c>
      <c r="E36" s="33" t="s">
        <v>1058</v>
      </c>
    </row>
    <row r="37" ht="51">
      <c r="A37" s="1" t="s">
        <v>87</v>
      </c>
      <c r="E37" s="27" t="s">
        <v>1059</v>
      </c>
    </row>
    <row r="38">
      <c r="A38" s="1" t="s">
        <v>78</v>
      </c>
      <c r="B38" s="1">
        <v>8</v>
      </c>
      <c r="C38" s="26" t="s">
        <v>1073</v>
      </c>
      <c r="D38" t="s">
        <v>80</v>
      </c>
      <c r="E38" s="27" t="s">
        <v>1074</v>
      </c>
      <c r="F38" s="28" t="s">
        <v>158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1074</v>
      </c>
    </row>
    <row r="40" ht="25.5">
      <c r="A40" s="1" t="s">
        <v>85</v>
      </c>
      <c r="E40" s="33" t="s">
        <v>1070</v>
      </c>
    </row>
    <row r="41" ht="51">
      <c r="A41" s="1" t="s">
        <v>87</v>
      </c>
      <c r="E41" s="27" t="s">
        <v>1059</v>
      </c>
    </row>
    <row r="42">
      <c r="A42" s="1" t="s">
        <v>78</v>
      </c>
      <c r="B42" s="1">
        <v>9</v>
      </c>
      <c r="C42" s="26" t="s">
        <v>1075</v>
      </c>
      <c r="D42" t="s">
        <v>80</v>
      </c>
      <c r="E42" s="27" t="s">
        <v>1076</v>
      </c>
      <c r="F42" s="28" t="s">
        <v>158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1076</v>
      </c>
    </row>
    <row r="44" ht="25.5">
      <c r="A44" s="1" t="s">
        <v>85</v>
      </c>
      <c r="E44" s="33" t="s">
        <v>1070</v>
      </c>
    </row>
    <row r="45" ht="51">
      <c r="A45" s="1" t="s">
        <v>87</v>
      </c>
      <c r="E45" s="27" t="s">
        <v>1059</v>
      </c>
    </row>
    <row r="46">
      <c r="A46" s="1" t="s">
        <v>78</v>
      </c>
      <c r="B46" s="1">
        <v>10</v>
      </c>
      <c r="C46" s="26" t="s">
        <v>1077</v>
      </c>
      <c r="D46" t="s">
        <v>80</v>
      </c>
      <c r="E46" s="27" t="s">
        <v>1078</v>
      </c>
      <c r="F46" s="28" t="s">
        <v>152</v>
      </c>
      <c r="G46" s="29">
        <v>270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1078</v>
      </c>
    </row>
    <row r="48" ht="25.5">
      <c r="A48" s="1" t="s">
        <v>85</v>
      </c>
      <c r="E48" s="33" t="s">
        <v>1079</v>
      </c>
    </row>
    <row r="49" ht="51">
      <c r="A49" s="1" t="s">
        <v>87</v>
      </c>
      <c r="E49" s="27" t="s">
        <v>1080</v>
      </c>
    </row>
    <row r="50">
      <c r="A50" s="1" t="s">
        <v>78</v>
      </c>
      <c r="B50" s="1">
        <v>11</v>
      </c>
      <c r="C50" s="26" t="s">
        <v>1081</v>
      </c>
      <c r="D50" t="s">
        <v>80</v>
      </c>
      <c r="E50" s="27" t="s">
        <v>1082</v>
      </c>
      <c r="F50" s="28" t="s">
        <v>152</v>
      </c>
      <c r="G50" s="29">
        <v>90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1082</v>
      </c>
    </row>
    <row r="52" ht="25.5">
      <c r="A52" s="1" t="s">
        <v>85</v>
      </c>
      <c r="E52" s="33" t="s">
        <v>1083</v>
      </c>
    </row>
    <row r="53" ht="51">
      <c r="A53" s="1" t="s">
        <v>87</v>
      </c>
      <c r="E53" s="27" t="s">
        <v>1080</v>
      </c>
    </row>
    <row r="54">
      <c r="A54" s="1" t="s">
        <v>78</v>
      </c>
      <c r="B54" s="1">
        <v>12</v>
      </c>
      <c r="C54" s="26" t="s">
        <v>1084</v>
      </c>
      <c r="D54" t="s">
        <v>80</v>
      </c>
      <c r="E54" s="27" t="s">
        <v>1085</v>
      </c>
      <c r="F54" s="28" t="s">
        <v>152</v>
      </c>
      <c r="G54" s="29">
        <v>200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1085</v>
      </c>
    </row>
    <row r="56" ht="25.5">
      <c r="A56" s="1" t="s">
        <v>85</v>
      </c>
      <c r="E56" s="33" t="s">
        <v>1086</v>
      </c>
    </row>
    <row r="57" ht="38.25">
      <c r="A57" s="1" t="s">
        <v>87</v>
      </c>
      <c r="E57" s="27" t="s">
        <v>1087</v>
      </c>
    </row>
    <row r="58">
      <c r="A58" s="1" t="s">
        <v>78</v>
      </c>
      <c r="B58" s="1">
        <v>13</v>
      </c>
      <c r="C58" s="26" t="s">
        <v>1088</v>
      </c>
      <c r="D58" t="s">
        <v>80</v>
      </c>
      <c r="E58" s="27" t="s">
        <v>1089</v>
      </c>
      <c r="F58" s="28" t="s">
        <v>158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1089</v>
      </c>
    </row>
    <row r="60" ht="25.5">
      <c r="A60" s="1" t="s">
        <v>85</v>
      </c>
      <c r="E60" s="33" t="s">
        <v>1058</v>
      </c>
    </row>
    <row r="61" ht="38.25">
      <c r="A61" s="1" t="s">
        <v>87</v>
      </c>
      <c r="E61" s="27" t="s">
        <v>1090</v>
      </c>
    </row>
    <row r="62">
      <c r="A62" s="1" t="s">
        <v>78</v>
      </c>
      <c r="B62" s="1">
        <v>14</v>
      </c>
      <c r="C62" s="26" t="s">
        <v>1091</v>
      </c>
      <c r="D62" t="s">
        <v>80</v>
      </c>
      <c r="E62" s="27" t="s">
        <v>1092</v>
      </c>
      <c r="F62" s="28" t="s">
        <v>158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1092</v>
      </c>
    </row>
    <row r="64" ht="25.5">
      <c r="A64" s="1" t="s">
        <v>85</v>
      </c>
      <c r="E64" s="33" t="s">
        <v>1070</v>
      </c>
    </row>
    <row r="65" ht="63.75">
      <c r="A65" s="1" t="s">
        <v>87</v>
      </c>
      <c r="E65" s="27" t="s">
        <v>1093</v>
      </c>
    </row>
    <row r="66" ht="25.5">
      <c r="A66" s="1" t="s">
        <v>78</v>
      </c>
      <c r="B66" s="1">
        <v>15</v>
      </c>
      <c r="C66" s="26" t="s">
        <v>1094</v>
      </c>
      <c r="D66" t="s">
        <v>80</v>
      </c>
      <c r="E66" s="27" t="s">
        <v>1095</v>
      </c>
      <c r="F66" s="28" t="s">
        <v>158</v>
      </c>
      <c r="G66" s="29">
        <v>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83</v>
      </c>
      <c r="E67" s="27" t="s">
        <v>1095</v>
      </c>
    </row>
    <row r="68" ht="25.5">
      <c r="A68" s="1" t="s">
        <v>85</v>
      </c>
      <c r="E68" s="33" t="s">
        <v>1096</v>
      </c>
    </row>
    <row r="69" ht="38.25">
      <c r="A69" s="1" t="s">
        <v>87</v>
      </c>
      <c r="E69" s="27" t="s">
        <v>1097</v>
      </c>
    </row>
    <row r="70" ht="25.5">
      <c r="A70" s="1" t="s">
        <v>78</v>
      </c>
      <c r="B70" s="1">
        <v>16</v>
      </c>
      <c r="C70" s="26" t="s">
        <v>1098</v>
      </c>
      <c r="D70" t="s">
        <v>80</v>
      </c>
      <c r="E70" s="27" t="s">
        <v>1099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83</v>
      </c>
      <c r="E71" s="27" t="s">
        <v>1099</v>
      </c>
    </row>
    <row r="72" ht="25.5">
      <c r="A72" s="1" t="s">
        <v>85</v>
      </c>
      <c r="E72" s="33" t="s">
        <v>1096</v>
      </c>
    </row>
    <row r="73" ht="38.25">
      <c r="A73" s="1" t="s">
        <v>87</v>
      </c>
      <c r="E73" s="27" t="s">
        <v>1100</v>
      </c>
    </row>
    <row r="74" ht="25.5">
      <c r="A74" s="1" t="s">
        <v>78</v>
      </c>
      <c r="B74" s="1">
        <v>17</v>
      </c>
      <c r="C74" s="26" t="s">
        <v>1101</v>
      </c>
      <c r="D74" t="s">
        <v>80</v>
      </c>
      <c r="E74" s="27" t="s">
        <v>1102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83</v>
      </c>
      <c r="E75" s="27" t="s">
        <v>1102</v>
      </c>
    </row>
    <row r="76" ht="25.5">
      <c r="A76" s="1" t="s">
        <v>85</v>
      </c>
      <c r="E76" s="33" t="s">
        <v>1096</v>
      </c>
    </row>
    <row r="77" ht="38.25">
      <c r="A77" s="1" t="s">
        <v>87</v>
      </c>
      <c r="E77" s="27" t="s">
        <v>1103</v>
      </c>
    </row>
    <row r="78">
      <c r="A78" s="1" t="s">
        <v>78</v>
      </c>
      <c r="B78" s="1">
        <v>18</v>
      </c>
      <c r="C78" s="26" t="s">
        <v>1104</v>
      </c>
      <c r="D78" t="s">
        <v>80</v>
      </c>
      <c r="E78" s="27" t="s">
        <v>1105</v>
      </c>
      <c r="F78" s="28" t="s">
        <v>624</v>
      </c>
      <c r="G78" s="29">
        <v>72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1105</v>
      </c>
    </row>
    <row r="80" ht="25.5">
      <c r="A80" s="1" t="s">
        <v>85</v>
      </c>
      <c r="E80" s="33" t="s">
        <v>1106</v>
      </c>
    </row>
    <row r="81" ht="51">
      <c r="A81" s="1" t="s">
        <v>87</v>
      </c>
      <c r="E81" s="27" t="s">
        <v>1107</v>
      </c>
    </row>
    <row r="82">
      <c r="A82" s="1" t="s">
        <v>75</v>
      </c>
      <c r="C82" s="22" t="s">
        <v>1108</v>
      </c>
      <c r="E82" s="23" t="s">
        <v>1109</v>
      </c>
      <c r="L82" s="24">
        <f>SUMIFS(L83:L114,A83:A114,"P")</f>
        <v>0</v>
      </c>
      <c r="M82" s="24">
        <f>SUMIFS(M83:M114,A83:A114,"P")</f>
        <v>0</v>
      </c>
      <c r="N82" s="25"/>
    </row>
    <row r="83">
      <c r="A83" s="1" t="s">
        <v>78</v>
      </c>
      <c r="B83" s="1">
        <v>19</v>
      </c>
      <c r="C83" s="26" t="s">
        <v>1110</v>
      </c>
      <c r="D83" t="s">
        <v>80</v>
      </c>
      <c r="E83" s="27" t="s">
        <v>1111</v>
      </c>
      <c r="F83" s="28" t="s">
        <v>624</v>
      </c>
      <c r="G83" s="29">
        <v>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83</v>
      </c>
      <c r="E84" s="27" t="s">
        <v>1111</v>
      </c>
    </row>
    <row r="85" ht="25.5">
      <c r="A85" s="1" t="s">
        <v>85</v>
      </c>
      <c r="E85" s="33" t="s">
        <v>1112</v>
      </c>
    </row>
    <row r="86" ht="38.25">
      <c r="A86" s="1" t="s">
        <v>87</v>
      </c>
      <c r="E86" s="27" t="s">
        <v>1113</v>
      </c>
    </row>
    <row r="87">
      <c r="A87" s="1" t="s">
        <v>78</v>
      </c>
      <c r="B87" s="1">
        <v>20</v>
      </c>
      <c r="C87" s="26" t="s">
        <v>1114</v>
      </c>
      <c r="D87" t="s">
        <v>80</v>
      </c>
      <c r="E87" s="27" t="s">
        <v>1115</v>
      </c>
      <c r="F87" s="28" t="s">
        <v>158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1115</v>
      </c>
    </row>
    <row r="89" ht="25.5">
      <c r="A89" s="1" t="s">
        <v>85</v>
      </c>
      <c r="E89" s="33" t="s">
        <v>1116</v>
      </c>
    </row>
    <row r="90" ht="63.75">
      <c r="A90" s="1" t="s">
        <v>87</v>
      </c>
      <c r="E90" s="27" t="s">
        <v>1117</v>
      </c>
    </row>
    <row r="91">
      <c r="A91" s="1" t="s">
        <v>78</v>
      </c>
      <c r="B91" s="1">
        <v>21</v>
      </c>
      <c r="C91" s="26" t="s">
        <v>1118</v>
      </c>
      <c r="D91" t="s">
        <v>80</v>
      </c>
      <c r="E91" s="27" t="s">
        <v>1119</v>
      </c>
      <c r="F91" s="28" t="s">
        <v>158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1119</v>
      </c>
    </row>
    <row r="93" ht="25.5">
      <c r="A93" s="1" t="s">
        <v>85</v>
      </c>
      <c r="E93" s="33" t="s">
        <v>1120</v>
      </c>
    </row>
    <row r="94" ht="63.75">
      <c r="A94" s="1" t="s">
        <v>87</v>
      </c>
      <c r="E94" s="27" t="s">
        <v>1117</v>
      </c>
    </row>
    <row r="95">
      <c r="A95" s="1" t="s">
        <v>78</v>
      </c>
      <c r="B95" s="1">
        <v>22</v>
      </c>
      <c r="C95" s="26" t="s">
        <v>1121</v>
      </c>
      <c r="D95" t="s">
        <v>80</v>
      </c>
      <c r="E95" s="27" t="s">
        <v>1122</v>
      </c>
      <c r="F95" s="28" t="s">
        <v>158</v>
      </c>
      <c r="G95" s="29">
        <v>13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83</v>
      </c>
      <c r="E96" s="27" t="s">
        <v>1122</v>
      </c>
    </row>
    <row r="97" ht="25.5">
      <c r="A97" s="1" t="s">
        <v>85</v>
      </c>
      <c r="E97" s="33" t="s">
        <v>1123</v>
      </c>
    </row>
    <row r="98" ht="63.75">
      <c r="A98" s="1" t="s">
        <v>87</v>
      </c>
      <c r="E98" s="27" t="s">
        <v>1117</v>
      </c>
    </row>
    <row r="99">
      <c r="A99" s="1" t="s">
        <v>78</v>
      </c>
      <c r="B99" s="1">
        <v>23</v>
      </c>
      <c r="C99" s="26" t="s">
        <v>1124</v>
      </c>
      <c r="D99" t="s">
        <v>80</v>
      </c>
      <c r="E99" s="27" t="s">
        <v>1125</v>
      </c>
      <c r="F99" s="28" t="s">
        <v>158</v>
      </c>
      <c r="G99" s="29">
        <v>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83</v>
      </c>
      <c r="E100" s="27" t="s">
        <v>1125</v>
      </c>
    </row>
    <row r="101" ht="25.5">
      <c r="A101" s="1" t="s">
        <v>85</v>
      </c>
      <c r="E101" s="33" t="s">
        <v>1126</v>
      </c>
    </row>
    <row r="102" ht="63.75">
      <c r="A102" s="1" t="s">
        <v>87</v>
      </c>
      <c r="E102" s="27" t="s">
        <v>1117</v>
      </c>
    </row>
    <row r="103">
      <c r="A103" s="1" t="s">
        <v>78</v>
      </c>
      <c r="B103" s="1">
        <v>24</v>
      </c>
      <c r="C103" s="26" t="s">
        <v>1127</v>
      </c>
      <c r="D103" t="s">
        <v>80</v>
      </c>
      <c r="E103" s="27" t="s">
        <v>1128</v>
      </c>
      <c r="F103" s="28" t="s">
        <v>158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83</v>
      </c>
      <c r="E104" s="27" t="s">
        <v>1128</v>
      </c>
    </row>
    <row r="105" ht="25.5">
      <c r="A105" s="1" t="s">
        <v>85</v>
      </c>
      <c r="E105" s="33" t="s">
        <v>1116</v>
      </c>
    </row>
    <row r="106" ht="63.75">
      <c r="A106" s="1" t="s">
        <v>87</v>
      </c>
      <c r="E106" s="27" t="s">
        <v>1117</v>
      </c>
    </row>
    <row r="107">
      <c r="A107" s="1" t="s">
        <v>78</v>
      </c>
      <c r="B107" s="1">
        <v>25</v>
      </c>
      <c r="C107" s="26" t="s">
        <v>1129</v>
      </c>
      <c r="D107" t="s">
        <v>80</v>
      </c>
      <c r="E107" s="27" t="s">
        <v>1130</v>
      </c>
      <c r="F107" s="28" t="s">
        <v>152</v>
      </c>
      <c r="G107" s="29">
        <v>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83</v>
      </c>
      <c r="E108" s="27" t="s">
        <v>1130</v>
      </c>
    </row>
    <row r="109" ht="25.5">
      <c r="A109" s="1" t="s">
        <v>85</v>
      </c>
      <c r="E109" s="33" t="s">
        <v>1131</v>
      </c>
    </row>
    <row r="110" ht="63.75">
      <c r="A110" s="1" t="s">
        <v>87</v>
      </c>
      <c r="E110" s="27" t="s">
        <v>1132</v>
      </c>
    </row>
    <row r="111">
      <c r="A111" s="1" t="s">
        <v>78</v>
      </c>
      <c r="B111" s="1">
        <v>26</v>
      </c>
      <c r="C111" s="26" t="s">
        <v>1133</v>
      </c>
      <c r="D111" t="s">
        <v>80</v>
      </c>
      <c r="E111" s="27" t="s">
        <v>1134</v>
      </c>
      <c r="F111" s="28" t="s">
        <v>152</v>
      </c>
      <c r="G111" s="29">
        <v>270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83</v>
      </c>
      <c r="E112" s="27" t="s">
        <v>1134</v>
      </c>
    </row>
    <row r="113" ht="25.5">
      <c r="A113" s="1" t="s">
        <v>85</v>
      </c>
      <c r="E113" s="33" t="s">
        <v>1135</v>
      </c>
    </row>
    <row r="114" ht="63.75">
      <c r="A114" s="1" t="s">
        <v>87</v>
      </c>
      <c r="E114" s="27" t="s">
        <v>1132</v>
      </c>
    </row>
    <row r="115">
      <c r="A115" s="1" t="s">
        <v>75</v>
      </c>
      <c r="C115" s="22" t="s">
        <v>1136</v>
      </c>
      <c r="E115" s="23" t="s">
        <v>1137</v>
      </c>
      <c r="L115" s="24">
        <f>SUMIFS(L116:L119,A116:A119,"P")</f>
        <v>0</v>
      </c>
      <c r="M115" s="24">
        <f>SUMIFS(M116:M119,A116:A119,"P")</f>
        <v>0</v>
      </c>
      <c r="N115" s="25"/>
    </row>
    <row r="116" ht="38.25">
      <c r="A116" s="1" t="s">
        <v>78</v>
      </c>
      <c r="B116" s="1">
        <v>27</v>
      </c>
      <c r="C116" s="26" t="s">
        <v>1138</v>
      </c>
      <c r="D116" t="s">
        <v>1139</v>
      </c>
      <c r="E116" s="27" t="s">
        <v>1140</v>
      </c>
      <c r="F116" s="28" t="s">
        <v>99</v>
      </c>
      <c r="G116" s="29">
        <v>0.043999999999999997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106</v>
      </c>
    </row>
    <row r="118" ht="25.5">
      <c r="A118" s="1" t="s">
        <v>85</v>
      </c>
      <c r="E118" s="33" t="s">
        <v>1141</v>
      </c>
    </row>
    <row r="119" ht="63.75">
      <c r="A119" s="1" t="s">
        <v>87</v>
      </c>
      <c r="E119" s="27" t="s">
        <v>1142</v>
      </c>
    </row>
    <row r="120">
      <c r="A120" s="1" t="s">
        <v>75</v>
      </c>
      <c r="C120" s="22" t="s">
        <v>1143</v>
      </c>
      <c r="E120" s="23" t="s">
        <v>1144</v>
      </c>
      <c r="L120" s="24">
        <f>SUMIFS(L121:L156,A121:A156,"P")</f>
        <v>0</v>
      </c>
      <c r="M120" s="24">
        <f>SUMIFS(M121:M156,A121:A156,"P")</f>
        <v>0</v>
      </c>
      <c r="N120" s="25"/>
    </row>
    <row r="121">
      <c r="A121" s="1" t="s">
        <v>78</v>
      </c>
      <c r="B121" s="1">
        <v>28</v>
      </c>
      <c r="C121" s="26" t="s">
        <v>1145</v>
      </c>
      <c r="D121" t="s">
        <v>80</v>
      </c>
      <c r="E121" s="27" t="s">
        <v>1146</v>
      </c>
      <c r="F121" s="28" t="s">
        <v>629</v>
      </c>
      <c r="G121" s="29">
        <v>0.20000000000000001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1146</v>
      </c>
    </row>
    <row r="123" ht="25.5">
      <c r="A123" s="1" t="s">
        <v>85</v>
      </c>
      <c r="E123" s="33" t="s">
        <v>1147</v>
      </c>
    </row>
    <row r="124" ht="51">
      <c r="A124" s="1" t="s">
        <v>87</v>
      </c>
      <c r="E124" s="27" t="s">
        <v>1148</v>
      </c>
    </row>
    <row r="125">
      <c r="A125" s="1" t="s">
        <v>78</v>
      </c>
      <c r="B125" s="1">
        <v>29</v>
      </c>
      <c r="C125" s="26" t="s">
        <v>1149</v>
      </c>
      <c r="D125" t="s">
        <v>80</v>
      </c>
      <c r="E125" s="27" t="s">
        <v>1150</v>
      </c>
      <c r="F125" s="28" t="s">
        <v>158</v>
      </c>
      <c r="G125" s="29">
        <v>2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1150</v>
      </c>
    </row>
    <row r="127" ht="25.5">
      <c r="A127" s="1" t="s">
        <v>85</v>
      </c>
      <c r="E127" s="33" t="s">
        <v>1151</v>
      </c>
    </row>
    <row r="128" ht="38.25">
      <c r="A128" s="1" t="s">
        <v>87</v>
      </c>
      <c r="E128" s="27" t="s">
        <v>1152</v>
      </c>
    </row>
    <row r="129">
      <c r="A129" s="1" t="s">
        <v>78</v>
      </c>
      <c r="B129" s="1">
        <v>30</v>
      </c>
      <c r="C129" s="26" t="s">
        <v>1153</v>
      </c>
      <c r="D129" t="s">
        <v>80</v>
      </c>
      <c r="E129" s="27" t="s">
        <v>1154</v>
      </c>
      <c r="F129" s="28" t="s">
        <v>158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1154</v>
      </c>
    </row>
    <row r="131" ht="25.5">
      <c r="A131" s="1" t="s">
        <v>85</v>
      </c>
      <c r="E131" s="33" t="s">
        <v>1151</v>
      </c>
    </row>
    <row r="132" ht="38.25">
      <c r="A132" s="1" t="s">
        <v>87</v>
      </c>
      <c r="E132" s="27" t="s">
        <v>1155</v>
      </c>
    </row>
    <row r="133" ht="25.5">
      <c r="A133" s="1" t="s">
        <v>78</v>
      </c>
      <c r="B133" s="1">
        <v>31</v>
      </c>
      <c r="C133" s="26" t="s">
        <v>1156</v>
      </c>
      <c r="D133" t="s">
        <v>80</v>
      </c>
      <c r="E133" s="27" t="s">
        <v>1157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83</v>
      </c>
      <c r="E134" s="27" t="s">
        <v>1157</v>
      </c>
    </row>
    <row r="135" ht="25.5">
      <c r="A135" s="1" t="s">
        <v>85</v>
      </c>
      <c r="E135" s="33" t="s">
        <v>1151</v>
      </c>
    </row>
    <row r="136" ht="38.25">
      <c r="A136" s="1" t="s">
        <v>87</v>
      </c>
      <c r="E136" s="27" t="s">
        <v>1158</v>
      </c>
    </row>
    <row r="137">
      <c r="A137" s="1" t="s">
        <v>78</v>
      </c>
      <c r="B137" s="1">
        <v>32</v>
      </c>
      <c r="C137" s="26" t="s">
        <v>1159</v>
      </c>
      <c r="D137" t="s">
        <v>80</v>
      </c>
      <c r="E137" s="27" t="s">
        <v>1160</v>
      </c>
      <c r="F137" s="28" t="s">
        <v>158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1160</v>
      </c>
    </row>
    <row r="139" ht="25.5">
      <c r="A139" s="1" t="s">
        <v>85</v>
      </c>
      <c r="E139" s="33" t="s">
        <v>1151</v>
      </c>
    </row>
    <row r="140" ht="38.25">
      <c r="A140" s="1" t="s">
        <v>87</v>
      </c>
      <c r="E140" s="27" t="s">
        <v>1161</v>
      </c>
    </row>
    <row r="141">
      <c r="A141" s="1" t="s">
        <v>78</v>
      </c>
      <c r="B141" s="1">
        <v>33</v>
      </c>
      <c r="C141" s="26" t="s">
        <v>1162</v>
      </c>
      <c r="D141" t="s">
        <v>80</v>
      </c>
      <c r="E141" s="27" t="s">
        <v>1163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1163</v>
      </c>
    </row>
    <row r="143" ht="25.5">
      <c r="A143" s="1" t="s">
        <v>85</v>
      </c>
      <c r="E143" s="33" t="s">
        <v>1151</v>
      </c>
    </row>
    <row r="144" ht="51">
      <c r="A144" s="1" t="s">
        <v>87</v>
      </c>
      <c r="E144" s="27" t="s">
        <v>1164</v>
      </c>
    </row>
    <row r="145">
      <c r="A145" s="1" t="s">
        <v>78</v>
      </c>
      <c r="B145" s="1">
        <v>34</v>
      </c>
      <c r="C145" s="26" t="s">
        <v>1165</v>
      </c>
      <c r="D145" t="s">
        <v>80</v>
      </c>
      <c r="E145" s="27" t="s">
        <v>1166</v>
      </c>
      <c r="F145" s="28" t="s">
        <v>158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1166</v>
      </c>
    </row>
    <row r="147" ht="25.5">
      <c r="A147" s="1" t="s">
        <v>85</v>
      </c>
      <c r="E147" s="33" t="s">
        <v>1151</v>
      </c>
    </row>
    <row r="148" ht="38.25">
      <c r="A148" s="1" t="s">
        <v>87</v>
      </c>
      <c r="E148" s="27" t="s">
        <v>1167</v>
      </c>
    </row>
    <row r="149">
      <c r="A149" s="1" t="s">
        <v>78</v>
      </c>
      <c r="B149" s="1">
        <v>35</v>
      </c>
      <c r="C149" s="26" t="s">
        <v>1168</v>
      </c>
      <c r="D149" t="s">
        <v>80</v>
      </c>
      <c r="E149" s="27" t="s">
        <v>1169</v>
      </c>
      <c r="F149" s="28" t="s">
        <v>624</v>
      </c>
      <c r="G149" s="29">
        <v>10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1169</v>
      </c>
    </row>
    <row r="151" ht="25.5">
      <c r="A151" s="1" t="s">
        <v>85</v>
      </c>
      <c r="E151" s="33" t="s">
        <v>1170</v>
      </c>
    </row>
    <row r="152" ht="38.25">
      <c r="A152" s="1" t="s">
        <v>87</v>
      </c>
      <c r="E152" s="27" t="s">
        <v>1171</v>
      </c>
    </row>
    <row r="153">
      <c r="A153" s="1" t="s">
        <v>78</v>
      </c>
      <c r="B153" s="1">
        <v>36</v>
      </c>
      <c r="C153" s="26" t="s">
        <v>1172</v>
      </c>
      <c r="D153" t="s">
        <v>80</v>
      </c>
      <c r="E153" s="27" t="s">
        <v>1173</v>
      </c>
      <c r="F153" s="28" t="s">
        <v>624</v>
      </c>
      <c r="G153" s="29">
        <v>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1173</v>
      </c>
    </row>
    <row r="155" ht="25.5">
      <c r="A155" s="1" t="s">
        <v>85</v>
      </c>
      <c r="E155" s="33" t="s">
        <v>1174</v>
      </c>
    </row>
    <row r="156" ht="51">
      <c r="A156" s="1" t="s">
        <v>87</v>
      </c>
      <c r="E156" s="27" t="s">
        <v>1175</v>
      </c>
    </row>
  </sheetData>
  <sheetProtection sheet="1" objects="1" scenarios="1" spinCount="100000" saltValue="5bJZpEU2sw4OtbkencCVEizXKLfUVLTWhvb59Whe5sdBRVU0drRMS1MXTapXFMg02xXG5lxrzQPWL8n4BrG74w==" hashValue="5GlpD4mpDeJ2T0P1Vabx41YXEb7zS+vuPFgTYeKHrZnod1AWotc6qo4eGanX3lUbNvDbNwFuEHDPk6+0hqMpT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COUNTIFS(L8:L180,"=0",A8:A180,"P")+COUNTIFS(L8:L180,"",A8:A180,"P")+SUM(Q8:Q180)</f>
        <v>0</v>
      </c>
    </row>
    <row r="8">
      <c r="A8" s="1" t="s">
        <v>73</v>
      </c>
      <c r="C8" s="22" t="s">
        <v>1176</v>
      </c>
      <c r="E8" s="23" t="s">
        <v>45</v>
      </c>
      <c r="L8" s="24">
        <f>L9+L158+L163</f>
        <v>0</v>
      </c>
      <c r="M8" s="24">
        <f>M9+M158+M163</f>
        <v>0</v>
      </c>
      <c r="N8" s="25"/>
    </row>
    <row r="9">
      <c r="A9" s="1" t="s">
        <v>75</v>
      </c>
      <c r="C9" s="22" t="s">
        <v>596</v>
      </c>
      <c r="E9" s="23" t="s">
        <v>1177</v>
      </c>
      <c r="L9" s="24">
        <f>SUMIFS(L10:L157,A10:A157,"P")</f>
        <v>0</v>
      </c>
      <c r="M9" s="24">
        <f>SUMIFS(M10:M157,A10:A157,"P")</f>
        <v>0</v>
      </c>
      <c r="N9" s="25"/>
    </row>
    <row r="10">
      <c r="A10" s="1" t="s">
        <v>78</v>
      </c>
      <c r="B10" s="1">
        <v>1</v>
      </c>
      <c r="C10" s="26" t="s">
        <v>1178</v>
      </c>
      <c r="D10" t="s">
        <v>80</v>
      </c>
      <c r="E10" s="27" t="s">
        <v>1179</v>
      </c>
      <c r="F10" s="28" t="s">
        <v>1180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1179</v>
      </c>
    </row>
    <row r="12">
      <c r="A12" s="1" t="s">
        <v>85</v>
      </c>
    </row>
    <row r="13">
      <c r="A13" s="1" t="s">
        <v>87</v>
      </c>
      <c r="E13" s="27" t="s">
        <v>1181</v>
      </c>
    </row>
    <row r="14">
      <c r="A14" s="1" t="s">
        <v>78</v>
      </c>
      <c r="B14" s="1">
        <v>2</v>
      </c>
      <c r="C14" s="26" t="s">
        <v>1182</v>
      </c>
      <c r="D14" t="s">
        <v>80</v>
      </c>
      <c r="E14" s="27" t="s">
        <v>1183</v>
      </c>
      <c r="F14" s="28" t="s">
        <v>1180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1183</v>
      </c>
    </row>
    <row r="16">
      <c r="A16" s="1" t="s">
        <v>85</v>
      </c>
    </row>
    <row r="17">
      <c r="A17" s="1" t="s">
        <v>87</v>
      </c>
      <c r="E17" s="27" t="s">
        <v>1181</v>
      </c>
    </row>
    <row r="18">
      <c r="A18" s="1" t="s">
        <v>78</v>
      </c>
      <c r="B18" s="1">
        <v>3</v>
      </c>
      <c r="C18" s="26" t="s">
        <v>1184</v>
      </c>
      <c r="D18" t="s">
        <v>80</v>
      </c>
      <c r="E18" s="27" t="s">
        <v>1185</v>
      </c>
      <c r="F18" s="28" t="s">
        <v>141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1185</v>
      </c>
    </row>
    <row r="20">
      <c r="A20" s="1" t="s">
        <v>85</v>
      </c>
    </row>
    <row r="21">
      <c r="A21" s="1" t="s">
        <v>87</v>
      </c>
      <c r="E21" s="27" t="s">
        <v>1186</v>
      </c>
    </row>
    <row r="22">
      <c r="A22" s="1" t="s">
        <v>78</v>
      </c>
      <c r="B22" s="1">
        <v>4</v>
      </c>
      <c r="C22" s="26" t="s">
        <v>294</v>
      </c>
      <c r="D22" t="s">
        <v>80</v>
      </c>
      <c r="E22" s="27" t="s">
        <v>1187</v>
      </c>
      <c r="F22" s="28" t="s">
        <v>141</v>
      </c>
      <c r="G22" s="29">
        <v>0.59999999999999998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1187</v>
      </c>
    </row>
    <row r="24">
      <c r="A24" s="1" t="s">
        <v>85</v>
      </c>
    </row>
    <row r="25">
      <c r="A25" s="1" t="s">
        <v>87</v>
      </c>
      <c r="E25" s="27" t="s">
        <v>1181</v>
      </c>
    </row>
    <row r="26">
      <c r="A26" s="1" t="s">
        <v>78</v>
      </c>
      <c r="B26" s="1">
        <v>5</v>
      </c>
      <c r="C26" s="26" t="s">
        <v>298</v>
      </c>
      <c r="D26" t="s">
        <v>80</v>
      </c>
      <c r="E26" s="27" t="s">
        <v>1188</v>
      </c>
      <c r="F26" s="28" t="s">
        <v>259</v>
      </c>
      <c r="G26" s="29">
        <v>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1188</v>
      </c>
    </row>
    <row r="28">
      <c r="A28" s="1" t="s">
        <v>85</v>
      </c>
    </row>
    <row r="29">
      <c r="A29" s="1" t="s">
        <v>87</v>
      </c>
      <c r="E29" s="27" t="s">
        <v>1181</v>
      </c>
    </row>
    <row r="30">
      <c r="A30" s="1" t="s">
        <v>78</v>
      </c>
      <c r="B30" s="1">
        <v>6</v>
      </c>
      <c r="C30" s="26" t="s">
        <v>1189</v>
      </c>
      <c r="D30" t="s">
        <v>80</v>
      </c>
      <c r="E30" s="27" t="s">
        <v>1190</v>
      </c>
      <c r="F30" s="28" t="s">
        <v>141</v>
      </c>
      <c r="G30" s="29">
        <v>17.600000000000001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1190</v>
      </c>
    </row>
    <row r="32">
      <c r="A32" s="1" t="s">
        <v>85</v>
      </c>
    </row>
    <row r="33">
      <c r="A33" s="1" t="s">
        <v>87</v>
      </c>
      <c r="E33" s="27" t="s">
        <v>1186</v>
      </c>
    </row>
    <row r="34">
      <c r="A34" s="1" t="s">
        <v>78</v>
      </c>
      <c r="B34" s="1">
        <v>7</v>
      </c>
      <c r="C34" s="26" t="s">
        <v>1191</v>
      </c>
      <c r="D34" t="s">
        <v>80</v>
      </c>
      <c r="E34" s="27" t="s">
        <v>1192</v>
      </c>
      <c r="F34" s="28" t="s">
        <v>1180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1192</v>
      </c>
    </row>
    <row r="36">
      <c r="A36" s="1" t="s">
        <v>85</v>
      </c>
    </row>
    <row r="37">
      <c r="A37" s="1" t="s">
        <v>87</v>
      </c>
      <c r="E37" s="27" t="s">
        <v>1186</v>
      </c>
    </row>
    <row r="38">
      <c r="A38" s="1" t="s">
        <v>78</v>
      </c>
      <c r="B38" s="1">
        <v>8</v>
      </c>
      <c r="C38" s="26" t="s">
        <v>1193</v>
      </c>
      <c r="D38" t="s">
        <v>80</v>
      </c>
      <c r="E38" s="27" t="s">
        <v>1194</v>
      </c>
      <c r="F38" s="28" t="s">
        <v>1180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1194</v>
      </c>
    </row>
    <row r="40">
      <c r="A40" s="1" t="s">
        <v>85</v>
      </c>
    </row>
    <row r="41">
      <c r="A41" s="1" t="s">
        <v>87</v>
      </c>
      <c r="E41" s="27" t="s">
        <v>1181</v>
      </c>
    </row>
    <row r="42">
      <c r="A42" s="1" t="s">
        <v>78</v>
      </c>
      <c r="B42" s="1">
        <v>9</v>
      </c>
      <c r="C42" s="26" t="s">
        <v>1195</v>
      </c>
      <c r="D42" t="s">
        <v>80</v>
      </c>
      <c r="E42" s="27" t="s">
        <v>1196</v>
      </c>
      <c r="F42" s="28" t="s">
        <v>1180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1196</v>
      </c>
    </row>
    <row r="44">
      <c r="A44" s="1" t="s">
        <v>85</v>
      </c>
    </row>
    <row r="45">
      <c r="A45" s="1" t="s">
        <v>87</v>
      </c>
      <c r="E45" s="27" t="s">
        <v>1181</v>
      </c>
    </row>
    <row r="46">
      <c r="A46" s="1" t="s">
        <v>78</v>
      </c>
      <c r="B46" s="1">
        <v>10</v>
      </c>
      <c r="C46" s="26" t="s">
        <v>1197</v>
      </c>
      <c r="D46" t="s">
        <v>80</v>
      </c>
      <c r="E46" s="27" t="s">
        <v>1198</v>
      </c>
      <c r="F46" s="28" t="s">
        <v>1180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1198</v>
      </c>
    </row>
    <row r="48">
      <c r="A48" s="1" t="s">
        <v>85</v>
      </c>
    </row>
    <row r="49">
      <c r="A49" s="1" t="s">
        <v>87</v>
      </c>
      <c r="E49" s="27" t="s">
        <v>1181</v>
      </c>
    </row>
    <row r="50">
      <c r="A50" s="1" t="s">
        <v>78</v>
      </c>
      <c r="B50" s="1">
        <v>11</v>
      </c>
      <c r="C50" s="26" t="s">
        <v>1199</v>
      </c>
      <c r="D50" t="s">
        <v>80</v>
      </c>
      <c r="E50" s="27" t="s">
        <v>1200</v>
      </c>
      <c r="F50" s="28" t="s">
        <v>1180</v>
      </c>
      <c r="G50" s="29">
        <v>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1200</v>
      </c>
    </row>
    <row r="52">
      <c r="A52" s="1" t="s">
        <v>85</v>
      </c>
    </row>
    <row r="53">
      <c r="A53" s="1" t="s">
        <v>87</v>
      </c>
      <c r="E53" s="27" t="s">
        <v>1181</v>
      </c>
    </row>
    <row r="54">
      <c r="A54" s="1" t="s">
        <v>78</v>
      </c>
      <c r="B54" s="1">
        <v>12</v>
      </c>
      <c r="C54" s="26" t="s">
        <v>1201</v>
      </c>
      <c r="D54" t="s">
        <v>80</v>
      </c>
      <c r="E54" s="27" t="s">
        <v>1202</v>
      </c>
      <c r="F54" s="28" t="s">
        <v>1180</v>
      </c>
      <c r="G54" s="29">
        <v>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1202</v>
      </c>
    </row>
    <row r="56">
      <c r="A56" s="1" t="s">
        <v>85</v>
      </c>
    </row>
    <row r="57">
      <c r="A57" s="1" t="s">
        <v>87</v>
      </c>
      <c r="E57" s="27" t="s">
        <v>1181</v>
      </c>
    </row>
    <row r="58">
      <c r="A58" s="1" t="s">
        <v>78</v>
      </c>
      <c r="B58" s="1">
        <v>13</v>
      </c>
      <c r="C58" s="26" t="s">
        <v>1203</v>
      </c>
      <c r="D58" t="s">
        <v>80</v>
      </c>
      <c r="E58" s="27" t="s">
        <v>1204</v>
      </c>
      <c r="F58" s="28" t="s">
        <v>1180</v>
      </c>
      <c r="G58" s="29">
        <v>26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1204</v>
      </c>
    </row>
    <row r="60">
      <c r="A60" s="1" t="s">
        <v>85</v>
      </c>
    </row>
    <row r="61">
      <c r="A61" s="1" t="s">
        <v>87</v>
      </c>
      <c r="E61" s="27" t="s">
        <v>1181</v>
      </c>
    </row>
    <row r="62">
      <c r="A62" s="1" t="s">
        <v>78</v>
      </c>
      <c r="B62" s="1">
        <v>14</v>
      </c>
      <c r="C62" s="26" t="s">
        <v>1205</v>
      </c>
      <c r="D62" t="s">
        <v>80</v>
      </c>
      <c r="E62" s="27" t="s">
        <v>1206</v>
      </c>
      <c r="F62" s="28" t="s">
        <v>1180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1206</v>
      </c>
    </row>
    <row r="64">
      <c r="A64" s="1" t="s">
        <v>85</v>
      </c>
    </row>
    <row r="65">
      <c r="A65" s="1" t="s">
        <v>87</v>
      </c>
      <c r="E65" s="27" t="s">
        <v>1181</v>
      </c>
    </row>
    <row r="66">
      <c r="A66" s="1" t="s">
        <v>78</v>
      </c>
      <c r="B66" s="1">
        <v>15</v>
      </c>
      <c r="C66" s="26" t="s">
        <v>1207</v>
      </c>
      <c r="D66" t="s">
        <v>80</v>
      </c>
      <c r="E66" s="27" t="s">
        <v>1208</v>
      </c>
      <c r="F66" s="28" t="s">
        <v>1180</v>
      </c>
      <c r="G66" s="29">
        <v>10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1208</v>
      </c>
    </row>
    <row r="68">
      <c r="A68" s="1" t="s">
        <v>85</v>
      </c>
    </row>
    <row r="69">
      <c r="A69" s="1" t="s">
        <v>87</v>
      </c>
      <c r="E69" s="27" t="s">
        <v>1181</v>
      </c>
    </row>
    <row r="70">
      <c r="A70" s="1" t="s">
        <v>78</v>
      </c>
      <c r="B70" s="1">
        <v>16</v>
      </c>
      <c r="C70" s="26" t="s">
        <v>1209</v>
      </c>
      <c r="D70" t="s">
        <v>80</v>
      </c>
      <c r="E70" s="27" t="s">
        <v>1210</v>
      </c>
      <c r="F70" s="28" t="s">
        <v>1180</v>
      </c>
      <c r="G70" s="29">
        <v>28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1210</v>
      </c>
    </row>
    <row r="72">
      <c r="A72" s="1" t="s">
        <v>85</v>
      </c>
    </row>
    <row r="73">
      <c r="A73" s="1" t="s">
        <v>87</v>
      </c>
      <c r="E73" s="27" t="s">
        <v>1181</v>
      </c>
    </row>
    <row r="74">
      <c r="A74" s="1" t="s">
        <v>78</v>
      </c>
      <c r="B74" s="1">
        <v>17</v>
      </c>
      <c r="C74" s="26" t="s">
        <v>1211</v>
      </c>
      <c r="D74" t="s">
        <v>80</v>
      </c>
      <c r="E74" s="27" t="s">
        <v>1212</v>
      </c>
      <c r="F74" s="28" t="s">
        <v>1180</v>
      </c>
      <c r="G74" s="29">
        <v>66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1212</v>
      </c>
    </row>
    <row r="76">
      <c r="A76" s="1" t="s">
        <v>85</v>
      </c>
    </row>
    <row r="77">
      <c r="A77" s="1" t="s">
        <v>87</v>
      </c>
      <c r="E77" s="27" t="s">
        <v>1181</v>
      </c>
    </row>
    <row r="78">
      <c r="A78" s="1" t="s">
        <v>78</v>
      </c>
      <c r="B78" s="1">
        <v>18</v>
      </c>
      <c r="C78" s="26" t="s">
        <v>1213</v>
      </c>
      <c r="D78" t="s">
        <v>80</v>
      </c>
      <c r="E78" s="27" t="s">
        <v>1214</v>
      </c>
      <c r="F78" s="28" t="s">
        <v>1180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1214</v>
      </c>
    </row>
    <row r="80">
      <c r="A80" s="1" t="s">
        <v>85</v>
      </c>
    </row>
    <row r="81">
      <c r="A81" s="1" t="s">
        <v>87</v>
      </c>
      <c r="E81" s="27" t="s">
        <v>1181</v>
      </c>
    </row>
    <row r="82">
      <c r="A82" s="1" t="s">
        <v>78</v>
      </c>
      <c r="B82" s="1">
        <v>19</v>
      </c>
      <c r="C82" s="26" t="s">
        <v>1215</v>
      </c>
      <c r="D82" t="s">
        <v>80</v>
      </c>
      <c r="E82" s="27" t="s">
        <v>1216</v>
      </c>
      <c r="F82" s="28" t="s">
        <v>1180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1216</v>
      </c>
    </row>
    <row r="84">
      <c r="A84" s="1" t="s">
        <v>85</v>
      </c>
    </row>
    <row r="85">
      <c r="A85" s="1" t="s">
        <v>87</v>
      </c>
      <c r="E85" s="27" t="s">
        <v>1181</v>
      </c>
    </row>
    <row r="86">
      <c r="A86" s="1" t="s">
        <v>78</v>
      </c>
      <c r="B86" s="1">
        <v>20</v>
      </c>
      <c r="C86" s="26" t="s">
        <v>1217</v>
      </c>
      <c r="D86" t="s">
        <v>80</v>
      </c>
      <c r="E86" s="27" t="s">
        <v>1218</v>
      </c>
      <c r="F86" s="28" t="s">
        <v>1180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80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83</v>
      </c>
      <c r="E87" s="27" t="s">
        <v>1218</v>
      </c>
    </row>
    <row r="88">
      <c r="A88" s="1" t="s">
        <v>85</v>
      </c>
    </row>
    <row r="89">
      <c r="A89" s="1" t="s">
        <v>87</v>
      </c>
      <c r="E89" s="27" t="s">
        <v>1181</v>
      </c>
    </row>
    <row r="90">
      <c r="A90" s="1" t="s">
        <v>78</v>
      </c>
      <c r="B90" s="1">
        <v>21</v>
      </c>
      <c r="C90" s="26" t="s">
        <v>1219</v>
      </c>
      <c r="D90" t="s">
        <v>80</v>
      </c>
      <c r="E90" s="27" t="s">
        <v>1220</v>
      </c>
      <c r="F90" s="28" t="s">
        <v>1180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1220</v>
      </c>
    </row>
    <row r="92">
      <c r="A92" s="1" t="s">
        <v>85</v>
      </c>
    </row>
    <row r="93">
      <c r="A93" s="1" t="s">
        <v>87</v>
      </c>
      <c r="E93" s="27" t="s">
        <v>1181</v>
      </c>
    </row>
    <row r="94">
      <c r="A94" s="1" t="s">
        <v>78</v>
      </c>
      <c r="B94" s="1">
        <v>22</v>
      </c>
      <c r="C94" s="26" t="s">
        <v>1221</v>
      </c>
      <c r="D94" t="s">
        <v>80</v>
      </c>
      <c r="E94" s="27" t="s">
        <v>1222</v>
      </c>
      <c r="F94" s="28" t="s">
        <v>152</v>
      </c>
      <c r="G94" s="29">
        <v>600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1223</v>
      </c>
    </row>
    <row r="96">
      <c r="A96" s="1" t="s">
        <v>85</v>
      </c>
    </row>
    <row r="97">
      <c r="A97" s="1" t="s">
        <v>87</v>
      </c>
      <c r="E97" s="27" t="s">
        <v>1181</v>
      </c>
    </row>
    <row r="98">
      <c r="A98" s="1" t="s">
        <v>78</v>
      </c>
      <c r="B98" s="1">
        <v>23</v>
      </c>
      <c r="C98" s="26" t="s">
        <v>1224</v>
      </c>
      <c r="D98" t="s">
        <v>80</v>
      </c>
      <c r="E98" s="27" t="s">
        <v>1225</v>
      </c>
      <c r="F98" s="28" t="s">
        <v>1180</v>
      </c>
      <c r="G98" s="29">
        <v>14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1225</v>
      </c>
    </row>
    <row r="100">
      <c r="A100" s="1" t="s">
        <v>85</v>
      </c>
    </row>
    <row r="101">
      <c r="A101" s="1" t="s">
        <v>87</v>
      </c>
      <c r="E101" s="27" t="s">
        <v>1181</v>
      </c>
    </row>
    <row r="102">
      <c r="A102" s="1" t="s">
        <v>78</v>
      </c>
      <c r="B102" s="1">
        <v>24</v>
      </c>
      <c r="C102" s="26" t="s">
        <v>1226</v>
      </c>
      <c r="D102" t="s">
        <v>80</v>
      </c>
      <c r="E102" s="27" t="s">
        <v>1227</v>
      </c>
      <c r="F102" s="28" t="s">
        <v>1180</v>
      </c>
      <c r="G102" s="29">
        <v>14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1227</v>
      </c>
    </row>
    <row r="104">
      <c r="A104" s="1" t="s">
        <v>85</v>
      </c>
    </row>
    <row r="105">
      <c r="A105" s="1" t="s">
        <v>87</v>
      </c>
      <c r="E105" s="27" t="s">
        <v>1181</v>
      </c>
    </row>
    <row r="106">
      <c r="A106" s="1" t="s">
        <v>78</v>
      </c>
      <c r="B106" s="1">
        <v>25</v>
      </c>
      <c r="C106" s="26" t="s">
        <v>1228</v>
      </c>
      <c r="D106" t="s">
        <v>80</v>
      </c>
      <c r="E106" s="27" t="s">
        <v>1229</v>
      </c>
      <c r="F106" s="28" t="s">
        <v>1180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83</v>
      </c>
      <c r="E107" s="27" t="s">
        <v>1229</v>
      </c>
    </row>
    <row r="108">
      <c r="A108" s="1" t="s">
        <v>85</v>
      </c>
    </row>
    <row r="109">
      <c r="A109" s="1" t="s">
        <v>87</v>
      </c>
      <c r="E109" s="27" t="s">
        <v>1181</v>
      </c>
    </row>
    <row r="110">
      <c r="A110" s="1" t="s">
        <v>78</v>
      </c>
      <c r="B110" s="1">
        <v>26</v>
      </c>
      <c r="C110" s="26" t="s">
        <v>1230</v>
      </c>
      <c r="D110" t="s">
        <v>80</v>
      </c>
      <c r="E110" s="27" t="s">
        <v>1231</v>
      </c>
      <c r="F110" s="28" t="s">
        <v>152</v>
      </c>
      <c r="G110" s="29">
        <v>30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83</v>
      </c>
      <c r="E111" s="27" t="s">
        <v>1232</v>
      </c>
    </row>
    <row r="112">
      <c r="A112" s="1" t="s">
        <v>85</v>
      </c>
    </row>
    <row r="113">
      <c r="A113" s="1" t="s">
        <v>87</v>
      </c>
      <c r="E113" s="27" t="s">
        <v>1181</v>
      </c>
    </row>
    <row r="114">
      <c r="A114" s="1" t="s">
        <v>78</v>
      </c>
      <c r="B114" s="1">
        <v>27</v>
      </c>
      <c r="C114" s="26" t="s">
        <v>1233</v>
      </c>
      <c r="D114" t="s">
        <v>80</v>
      </c>
      <c r="E114" s="27" t="s">
        <v>1234</v>
      </c>
      <c r="F114" s="28" t="s">
        <v>1180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1235</v>
      </c>
    </row>
    <row r="116">
      <c r="A116" s="1" t="s">
        <v>85</v>
      </c>
    </row>
    <row r="117">
      <c r="A117" s="1" t="s">
        <v>87</v>
      </c>
      <c r="E117" s="27" t="s">
        <v>1181</v>
      </c>
    </row>
    <row r="118">
      <c r="A118" s="1" t="s">
        <v>78</v>
      </c>
      <c r="B118" s="1">
        <v>28</v>
      </c>
      <c r="C118" s="26" t="s">
        <v>1236</v>
      </c>
      <c r="D118" t="s">
        <v>80</v>
      </c>
      <c r="E118" s="27" t="s">
        <v>1237</v>
      </c>
      <c r="F118" s="28" t="s">
        <v>152</v>
      </c>
      <c r="G118" s="29">
        <v>35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80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1237</v>
      </c>
    </row>
    <row r="120">
      <c r="A120" s="1" t="s">
        <v>85</v>
      </c>
    </row>
    <row r="121">
      <c r="A121" s="1" t="s">
        <v>87</v>
      </c>
      <c r="E121" s="27" t="s">
        <v>1181</v>
      </c>
    </row>
    <row r="122">
      <c r="A122" s="1" t="s">
        <v>78</v>
      </c>
      <c r="B122" s="1">
        <v>29</v>
      </c>
      <c r="C122" s="26" t="s">
        <v>1238</v>
      </c>
      <c r="D122" t="s">
        <v>80</v>
      </c>
      <c r="E122" s="27" t="s">
        <v>1239</v>
      </c>
      <c r="F122" s="28" t="s">
        <v>152</v>
      </c>
      <c r="G122" s="29">
        <v>35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1239</v>
      </c>
    </row>
    <row r="124">
      <c r="A124" s="1" t="s">
        <v>85</v>
      </c>
    </row>
    <row r="125">
      <c r="A125" s="1" t="s">
        <v>87</v>
      </c>
      <c r="E125" s="27" t="s">
        <v>1181</v>
      </c>
    </row>
    <row r="126">
      <c r="A126" s="1" t="s">
        <v>78</v>
      </c>
      <c r="B126" s="1">
        <v>30</v>
      </c>
      <c r="C126" s="26" t="s">
        <v>1240</v>
      </c>
      <c r="D126" t="s">
        <v>80</v>
      </c>
      <c r="E126" s="27" t="s">
        <v>1241</v>
      </c>
      <c r="F126" s="28" t="s">
        <v>1180</v>
      </c>
      <c r="G126" s="29">
        <v>70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1241</v>
      </c>
    </row>
    <row r="128">
      <c r="A128" s="1" t="s">
        <v>85</v>
      </c>
    </row>
    <row r="129">
      <c r="A129" s="1" t="s">
        <v>87</v>
      </c>
      <c r="E129" s="27" t="s">
        <v>1181</v>
      </c>
    </row>
    <row r="130">
      <c r="A130" s="1" t="s">
        <v>78</v>
      </c>
      <c r="B130" s="1">
        <v>31</v>
      </c>
      <c r="C130" s="26" t="s">
        <v>1242</v>
      </c>
      <c r="D130" t="s">
        <v>80</v>
      </c>
      <c r="E130" s="27" t="s">
        <v>1243</v>
      </c>
      <c r="F130" s="28" t="s">
        <v>1180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1243</v>
      </c>
    </row>
    <row r="132">
      <c r="A132" s="1" t="s">
        <v>85</v>
      </c>
    </row>
    <row r="133">
      <c r="A133" s="1" t="s">
        <v>87</v>
      </c>
      <c r="E133" s="27" t="s">
        <v>1181</v>
      </c>
    </row>
    <row r="134">
      <c r="A134" s="1" t="s">
        <v>78</v>
      </c>
      <c r="B134" s="1">
        <v>32</v>
      </c>
      <c r="C134" s="26" t="s">
        <v>1244</v>
      </c>
      <c r="D134" t="s">
        <v>80</v>
      </c>
      <c r="E134" s="27" t="s">
        <v>1245</v>
      </c>
      <c r="F134" s="28" t="s">
        <v>1180</v>
      </c>
      <c r="G134" s="29">
        <v>3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1245</v>
      </c>
    </row>
    <row r="136">
      <c r="A136" s="1" t="s">
        <v>85</v>
      </c>
    </row>
    <row r="137">
      <c r="A137" s="1" t="s">
        <v>87</v>
      </c>
      <c r="E137" s="27" t="s">
        <v>1181</v>
      </c>
    </row>
    <row r="138">
      <c r="A138" s="1" t="s">
        <v>78</v>
      </c>
      <c r="B138" s="1">
        <v>33</v>
      </c>
      <c r="C138" s="26" t="s">
        <v>1246</v>
      </c>
      <c r="D138" t="s">
        <v>80</v>
      </c>
      <c r="E138" s="27" t="s">
        <v>1247</v>
      </c>
      <c r="F138" s="28" t="s">
        <v>1180</v>
      </c>
      <c r="G138" s="29">
        <v>15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1247</v>
      </c>
    </row>
    <row r="140">
      <c r="A140" s="1" t="s">
        <v>85</v>
      </c>
    </row>
    <row r="141">
      <c r="A141" s="1" t="s">
        <v>87</v>
      </c>
      <c r="E141" s="27" t="s">
        <v>1181</v>
      </c>
    </row>
    <row r="142">
      <c r="A142" s="1" t="s">
        <v>78</v>
      </c>
      <c r="B142" s="1">
        <v>34</v>
      </c>
      <c r="C142" s="26" t="s">
        <v>1248</v>
      </c>
      <c r="D142" t="s">
        <v>80</v>
      </c>
      <c r="E142" s="27" t="s">
        <v>1249</v>
      </c>
      <c r="F142" s="28" t="s">
        <v>1180</v>
      </c>
      <c r="G142" s="29">
        <v>30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83</v>
      </c>
      <c r="E143" s="27" t="s">
        <v>1249</v>
      </c>
    </row>
    <row r="144">
      <c r="A144" s="1" t="s">
        <v>85</v>
      </c>
    </row>
    <row r="145">
      <c r="A145" s="1" t="s">
        <v>87</v>
      </c>
      <c r="E145" s="27" t="s">
        <v>1181</v>
      </c>
    </row>
    <row r="146">
      <c r="A146" s="1" t="s">
        <v>78</v>
      </c>
      <c r="B146" s="1">
        <v>35</v>
      </c>
      <c r="C146" s="26" t="s">
        <v>1250</v>
      </c>
      <c r="D146" t="s">
        <v>80</v>
      </c>
      <c r="E146" s="27" t="s">
        <v>1251</v>
      </c>
      <c r="F146" s="28" t="s">
        <v>152</v>
      </c>
      <c r="G146" s="29">
        <v>100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83</v>
      </c>
      <c r="E147" s="27" t="s">
        <v>1252</v>
      </c>
    </row>
    <row r="148">
      <c r="A148" s="1" t="s">
        <v>85</v>
      </c>
    </row>
    <row r="149">
      <c r="A149" s="1" t="s">
        <v>87</v>
      </c>
      <c r="E149" s="27" t="s">
        <v>1181</v>
      </c>
    </row>
    <row r="150">
      <c r="A150" s="1" t="s">
        <v>78</v>
      </c>
      <c r="B150" s="1">
        <v>36</v>
      </c>
      <c r="C150" s="26" t="s">
        <v>1253</v>
      </c>
      <c r="D150" t="s">
        <v>80</v>
      </c>
      <c r="E150" s="27" t="s">
        <v>1254</v>
      </c>
      <c r="F150" s="28" t="s">
        <v>1180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80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83</v>
      </c>
      <c r="E151" s="27" t="s">
        <v>1254</v>
      </c>
    </row>
    <row r="152">
      <c r="A152" s="1" t="s">
        <v>85</v>
      </c>
    </row>
    <row r="153">
      <c r="A153" s="1" t="s">
        <v>87</v>
      </c>
      <c r="E153" s="27" t="s">
        <v>1181</v>
      </c>
    </row>
    <row r="154">
      <c r="A154" s="1" t="s">
        <v>78</v>
      </c>
      <c r="B154" s="1">
        <v>37</v>
      </c>
      <c r="C154" s="26" t="s">
        <v>1255</v>
      </c>
      <c r="D154" t="s">
        <v>80</v>
      </c>
      <c r="E154" s="27" t="s">
        <v>1256</v>
      </c>
      <c r="F154" s="28" t="s">
        <v>1180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83</v>
      </c>
      <c r="E155" s="27" t="s">
        <v>1256</v>
      </c>
    </row>
    <row r="156">
      <c r="A156" s="1" t="s">
        <v>85</v>
      </c>
    </row>
    <row r="157">
      <c r="A157" s="1" t="s">
        <v>87</v>
      </c>
      <c r="E157" s="27" t="s">
        <v>1181</v>
      </c>
    </row>
    <row r="158">
      <c r="A158" s="1" t="s">
        <v>75</v>
      </c>
      <c r="C158" s="22" t="s">
        <v>1136</v>
      </c>
      <c r="E158" s="23" t="s">
        <v>1137</v>
      </c>
      <c r="L158" s="24">
        <f>SUMIFS(L159:L162,A159:A162,"P")</f>
        <v>0</v>
      </c>
      <c r="M158" s="24">
        <f>SUMIFS(M159:M162,A159:A162,"P")</f>
        <v>0</v>
      </c>
      <c r="N158" s="25"/>
    </row>
    <row r="159" ht="38.25">
      <c r="A159" s="1" t="s">
        <v>78</v>
      </c>
      <c r="B159" s="1">
        <v>38</v>
      </c>
      <c r="C159" s="26" t="s">
        <v>96</v>
      </c>
      <c r="D159" t="s">
        <v>97</v>
      </c>
      <c r="E159" s="27" t="s">
        <v>927</v>
      </c>
      <c r="F159" s="28" t="s">
        <v>99</v>
      </c>
      <c r="G159" s="29">
        <v>40.479999999999997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568</v>
      </c>
    </row>
    <row r="161" ht="25.5">
      <c r="A161" s="1" t="s">
        <v>85</v>
      </c>
      <c r="E161" s="33" t="s">
        <v>1257</v>
      </c>
    </row>
    <row r="162" ht="140.25">
      <c r="A162" s="1" t="s">
        <v>87</v>
      </c>
      <c r="E162" s="27" t="s">
        <v>1258</v>
      </c>
    </row>
    <row r="163">
      <c r="A163" s="1" t="s">
        <v>75</v>
      </c>
      <c r="C163" s="22" t="s">
        <v>1143</v>
      </c>
      <c r="E163" s="23" t="s">
        <v>1144</v>
      </c>
      <c r="L163" s="24">
        <f>SUMIFS(L164:L179,A164:A179,"P")</f>
        <v>0</v>
      </c>
      <c r="M163" s="24">
        <f>SUMIFS(M164:M179,A164:A179,"P")</f>
        <v>0</v>
      </c>
      <c r="N163" s="25"/>
    </row>
    <row r="164">
      <c r="A164" s="1" t="s">
        <v>78</v>
      </c>
      <c r="B164" s="1">
        <v>39</v>
      </c>
      <c r="C164" s="26" t="s">
        <v>1259</v>
      </c>
      <c r="D164" t="s">
        <v>80</v>
      </c>
      <c r="E164" s="27" t="s">
        <v>1260</v>
      </c>
      <c r="F164" s="28" t="s">
        <v>1261</v>
      </c>
      <c r="G164" s="29">
        <v>320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83</v>
      </c>
      <c r="E165" s="27" t="s">
        <v>1260</v>
      </c>
    </row>
    <row r="166">
      <c r="A166" s="1" t="s">
        <v>85</v>
      </c>
    </row>
    <row r="167">
      <c r="A167" s="1" t="s">
        <v>87</v>
      </c>
      <c r="E167" s="27" t="s">
        <v>80</v>
      </c>
    </row>
    <row r="168">
      <c r="A168" s="1" t="s">
        <v>78</v>
      </c>
      <c r="B168" s="1">
        <v>40</v>
      </c>
      <c r="C168" s="26" t="s">
        <v>1262</v>
      </c>
      <c r="D168" t="s">
        <v>80</v>
      </c>
      <c r="E168" s="27" t="s">
        <v>1263</v>
      </c>
      <c r="F168" s="28" t="s">
        <v>1261</v>
      </c>
      <c r="G168" s="29">
        <v>128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83</v>
      </c>
      <c r="E169" s="27" t="s">
        <v>1263</v>
      </c>
    </row>
    <row r="170">
      <c r="A170" s="1" t="s">
        <v>85</v>
      </c>
    </row>
    <row r="171">
      <c r="A171" s="1" t="s">
        <v>87</v>
      </c>
      <c r="E171" s="27" t="s">
        <v>80</v>
      </c>
    </row>
    <row r="172">
      <c r="A172" s="1" t="s">
        <v>78</v>
      </c>
      <c r="B172" s="1">
        <v>41</v>
      </c>
      <c r="C172" s="26" t="s">
        <v>1264</v>
      </c>
      <c r="D172" t="s">
        <v>80</v>
      </c>
      <c r="E172" s="27" t="s">
        <v>1265</v>
      </c>
      <c r="F172" s="28" t="s">
        <v>1261</v>
      </c>
      <c r="G172" s="29">
        <v>280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1265</v>
      </c>
    </row>
    <row r="174">
      <c r="A174" s="1" t="s">
        <v>85</v>
      </c>
    </row>
    <row r="175">
      <c r="A175" s="1" t="s">
        <v>87</v>
      </c>
      <c r="E175" s="27" t="s">
        <v>80</v>
      </c>
    </row>
    <row r="176">
      <c r="A176" s="1" t="s">
        <v>78</v>
      </c>
      <c r="B176" s="1">
        <v>42</v>
      </c>
      <c r="C176" s="26" t="s">
        <v>1266</v>
      </c>
      <c r="D176" t="s">
        <v>80</v>
      </c>
      <c r="E176" s="27" t="s">
        <v>1267</v>
      </c>
      <c r="F176" s="28" t="s">
        <v>1261</v>
      </c>
      <c r="G176" s="29">
        <v>80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1267</v>
      </c>
    </row>
    <row r="178">
      <c r="A178" s="1" t="s">
        <v>85</v>
      </c>
    </row>
    <row r="179" ht="38.25">
      <c r="A179" s="1" t="s">
        <v>87</v>
      </c>
      <c r="E179" s="27" t="s">
        <v>1268</v>
      </c>
    </row>
  </sheetData>
  <sheetProtection sheet="1" objects="1" scenarios="1" spinCount="100000" saltValue="5Ssh5B1FYv4Sg6vqVisJ3IHRSK0dIobxStMVL3scu1hzdSDiDHkrPLdGPMqQ5a4lOVB7heAqnjYBU1vGVZtLsA==" hashValue="Gc/OBXNBnME5v3rFgK0eDKL9QjQlM6L3FuRTSA0QVUB5S+9i6Jgz8enuNghmwApEpW35sHqwJevnL7xkMj8dO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COUNTIFS(L8:L63,"=0",A8:A63,"P")+COUNTIFS(L8:L63,"",A8:A63,"P")+SUM(Q8:Q63)</f>
        <v>0</v>
      </c>
    </row>
    <row r="8">
      <c r="A8" s="1" t="s">
        <v>73</v>
      </c>
      <c r="C8" s="22" t="s">
        <v>1269</v>
      </c>
      <c r="E8" s="23" t="s">
        <v>47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596</v>
      </c>
      <c r="E9" s="23" t="s">
        <v>1270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1271</v>
      </c>
      <c r="D10" t="s">
        <v>80</v>
      </c>
      <c r="E10" s="27" t="s">
        <v>1272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1273</v>
      </c>
    </row>
    <row r="12" ht="25.5">
      <c r="A12" s="1" t="s">
        <v>85</v>
      </c>
      <c r="E12" s="33" t="s">
        <v>1274</v>
      </c>
    </row>
    <row r="13" ht="140.25">
      <c r="A13" s="1" t="s">
        <v>87</v>
      </c>
      <c r="E13" s="27" t="s">
        <v>1275</v>
      </c>
    </row>
    <row r="14">
      <c r="A14" s="1" t="s">
        <v>78</v>
      </c>
      <c r="B14" s="1">
        <v>2</v>
      </c>
      <c r="C14" s="26" t="s">
        <v>1276</v>
      </c>
      <c r="D14" t="s">
        <v>80</v>
      </c>
      <c r="E14" s="27" t="s">
        <v>1277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1273</v>
      </c>
    </row>
    <row r="16" ht="25.5">
      <c r="A16" s="1" t="s">
        <v>85</v>
      </c>
      <c r="E16" s="33" t="s">
        <v>1274</v>
      </c>
    </row>
    <row r="17" ht="89.25">
      <c r="A17" s="1" t="s">
        <v>87</v>
      </c>
      <c r="E17" s="27" t="s">
        <v>1278</v>
      </c>
    </row>
    <row r="18">
      <c r="A18" s="1" t="s">
        <v>78</v>
      </c>
      <c r="B18" s="1">
        <v>3</v>
      </c>
      <c r="C18" s="26" t="s">
        <v>1279</v>
      </c>
      <c r="D18" t="s">
        <v>80</v>
      </c>
      <c r="E18" s="27" t="s">
        <v>1280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1273</v>
      </c>
    </row>
    <row r="20" ht="25.5">
      <c r="A20" s="1" t="s">
        <v>85</v>
      </c>
      <c r="E20" s="33" t="s">
        <v>1274</v>
      </c>
    </row>
    <row r="21" ht="89.25">
      <c r="A21" s="1" t="s">
        <v>87</v>
      </c>
      <c r="E21" s="27" t="s">
        <v>1281</v>
      </c>
    </row>
    <row r="22">
      <c r="A22" s="1" t="s">
        <v>75</v>
      </c>
      <c r="C22" s="22" t="s">
        <v>1013</v>
      </c>
      <c r="E22" s="23" t="s">
        <v>1282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78</v>
      </c>
      <c r="B23" s="1">
        <v>4</v>
      </c>
      <c r="C23" s="26" t="s">
        <v>1283</v>
      </c>
      <c r="D23" t="s">
        <v>80</v>
      </c>
      <c r="E23" s="27" t="s">
        <v>1284</v>
      </c>
      <c r="F23" s="28" t="s">
        <v>82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83</v>
      </c>
      <c r="E24" s="27" t="s">
        <v>1285</v>
      </c>
    </row>
    <row r="25" ht="25.5">
      <c r="A25" s="1" t="s">
        <v>85</v>
      </c>
      <c r="E25" s="33" t="s">
        <v>1274</v>
      </c>
    </row>
    <row r="26" ht="89.25">
      <c r="A26" s="1" t="s">
        <v>87</v>
      </c>
      <c r="E26" s="27" t="s">
        <v>1286</v>
      </c>
    </row>
    <row r="27">
      <c r="A27" s="1" t="s">
        <v>78</v>
      </c>
      <c r="B27" s="1">
        <v>5</v>
      </c>
      <c r="C27" s="26" t="s">
        <v>1287</v>
      </c>
      <c r="D27" t="s">
        <v>80</v>
      </c>
      <c r="E27" s="27" t="s">
        <v>1288</v>
      </c>
      <c r="F27" s="28" t="s">
        <v>82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1289</v>
      </c>
    </row>
    <row r="29" ht="25.5">
      <c r="A29" s="1" t="s">
        <v>85</v>
      </c>
      <c r="E29" s="33" t="s">
        <v>1274</v>
      </c>
    </row>
    <row r="30" ht="76.5">
      <c r="A30" s="1" t="s">
        <v>87</v>
      </c>
      <c r="E30" s="27" t="s">
        <v>1290</v>
      </c>
    </row>
    <row r="31">
      <c r="A31" s="1" t="s">
        <v>78</v>
      </c>
      <c r="B31" s="1">
        <v>6</v>
      </c>
      <c r="C31" s="26" t="s">
        <v>1291</v>
      </c>
      <c r="D31" t="s">
        <v>80</v>
      </c>
      <c r="E31" s="27" t="s">
        <v>1292</v>
      </c>
      <c r="F31" s="28" t="s">
        <v>82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1293</v>
      </c>
    </row>
    <row r="33" ht="25.5">
      <c r="A33" s="1" t="s">
        <v>85</v>
      </c>
      <c r="E33" s="33" t="s">
        <v>1274</v>
      </c>
    </row>
    <row r="34" ht="89.25">
      <c r="A34" s="1" t="s">
        <v>87</v>
      </c>
      <c r="E34" s="27" t="s">
        <v>1294</v>
      </c>
    </row>
    <row r="35">
      <c r="A35" s="1" t="s">
        <v>78</v>
      </c>
      <c r="B35" s="1">
        <v>7</v>
      </c>
      <c r="C35" s="26" t="s">
        <v>1295</v>
      </c>
      <c r="D35" t="s">
        <v>80</v>
      </c>
      <c r="E35" s="27" t="s">
        <v>1296</v>
      </c>
      <c r="F35" s="28" t="s">
        <v>82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1297</v>
      </c>
    </row>
    <row r="37" ht="25.5">
      <c r="A37" s="1" t="s">
        <v>85</v>
      </c>
      <c r="E37" s="33" t="s">
        <v>1274</v>
      </c>
    </row>
    <row r="38" ht="114.75">
      <c r="A38" s="1" t="s">
        <v>87</v>
      </c>
      <c r="E38" s="27" t="s">
        <v>1298</v>
      </c>
    </row>
    <row r="39">
      <c r="A39" s="1" t="s">
        <v>78</v>
      </c>
      <c r="B39" s="1">
        <v>8</v>
      </c>
      <c r="C39" s="26" t="s">
        <v>1299</v>
      </c>
      <c r="D39" t="s">
        <v>80</v>
      </c>
      <c r="E39" s="27" t="s">
        <v>1300</v>
      </c>
      <c r="F39" s="28" t="s">
        <v>82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1300</v>
      </c>
    </row>
    <row r="41" ht="25.5">
      <c r="A41" s="1" t="s">
        <v>85</v>
      </c>
      <c r="E41" s="33" t="s">
        <v>1274</v>
      </c>
    </row>
    <row r="42" ht="63.75">
      <c r="A42" s="1" t="s">
        <v>87</v>
      </c>
      <c r="E42" s="27" t="s">
        <v>1301</v>
      </c>
    </row>
    <row r="43">
      <c r="A43" s="1" t="s">
        <v>78</v>
      </c>
      <c r="B43" s="1">
        <v>9</v>
      </c>
      <c r="C43" s="26" t="s">
        <v>1302</v>
      </c>
      <c r="D43" t="s">
        <v>80</v>
      </c>
      <c r="E43" s="27" t="s">
        <v>1303</v>
      </c>
      <c r="F43" s="28" t="s">
        <v>82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83</v>
      </c>
      <c r="E44" s="27" t="s">
        <v>1304</v>
      </c>
    </row>
    <row r="45" ht="25.5">
      <c r="A45" s="1" t="s">
        <v>85</v>
      </c>
      <c r="E45" s="33" t="s">
        <v>1274</v>
      </c>
    </row>
    <row r="46" ht="25.5">
      <c r="A46" s="1" t="s">
        <v>87</v>
      </c>
      <c r="E46" s="27" t="s">
        <v>1305</v>
      </c>
    </row>
    <row r="47">
      <c r="A47" s="1" t="s">
        <v>78</v>
      </c>
      <c r="B47" s="1">
        <v>10</v>
      </c>
      <c r="C47" s="26" t="s">
        <v>1306</v>
      </c>
      <c r="D47" t="s">
        <v>80</v>
      </c>
      <c r="E47" s="27" t="s">
        <v>1307</v>
      </c>
      <c r="F47" s="28" t="s">
        <v>82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1307</v>
      </c>
    </row>
    <row r="49" ht="25.5">
      <c r="A49" s="1" t="s">
        <v>85</v>
      </c>
      <c r="E49" s="33" t="s">
        <v>1274</v>
      </c>
    </row>
    <row r="50" ht="127.5">
      <c r="A50" s="1" t="s">
        <v>87</v>
      </c>
      <c r="E50" s="27" t="s">
        <v>1308</v>
      </c>
    </row>
    <row r="51">
      <c r="A51" s="1" t="s">
        <v>78</v>
      </c>
      <c r="B51" s="1">
        <v>11</v>
      </c>
      <c r="C51" s="26" t="s">
        <v>1309</v>
      </c>
      <c r="D51" t="s">
        <v>80</v>
      </c>
      <c r="E51" s="27" t="s">
        <v>1310</v>
      </c>
      <c r="F51" s="28" t="s">
        <v>82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1310</v>
      </c>
    </row>
    <row r="53" ht="25.5">
      <c r="A53" s="1" t="s">
        <v>85</v>
      </c>
      <c r="E53" s="33" t="s">
        <v>1311</v>
      </c>
    </row>
    <row r="54">
      <c r="A54" s="1" t="s">
        <v>87</v>
      </c>
      <c r="E54" s="27" t="s">
        <v>1312</v>
      </c>
    </row>
    <row r="55">
      <c r="A55" s="1" t="s">
        <v>78</v>
      </c>
      <c r="B55" s="1">
        <v>12</v>
      </c>
      <c r="C55" s="26" t="s">
        <v>1313</v>
      </c>
      <c r="D55" t="s">
        <v>80</v>
      </c>
      <c r="E55" s="27" t="s">
        <v>1314</v>
      </c>
      <c r="F55" s="28" t="s">
        <v>82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1314</v>
      </c>
    </row>
    <row r="57" ht="25.5">
      <c r="A57" s="1" t="s">
        <v>85</v>
      </c>
      <c r="E57" s="33" t="s">
        <v>1311</v>
      </c>
    </row>
    <row r="58" ht="127.5">
      <c r="A58" s="1" t="s">
        <v>87</v>
      </c>
      <c r="E58" s="27" t="s">
        <v>1315</v>
      </c>
    </row>
    <row r="59">
      <c r="A59" s="1" t="s">
        <v>78</v>
      </c>
      <c r="B59" s="1">
        <v>13</v>
      </c>
      <c r="C59" s="26" t="s">
        <v>1316</v>
      </c>
      <c r="D59" t="s">
        <v>80</v>
      </c>
      <c r="E59" s="27" t="s">
        <v>1317</v>
      </c>
      <c r="F59" s="28" t="s">
        <v>82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1318</v>
      </c>
    </row>
    <row r="61" ht="25.5">
      <c r="A61" s="1" t="s">
        <v>85</v>
      </c>
      <c r="E61" s="33" t="s">
        <v>1311</v>
      </c>
    </row>
    <row r="62" ht="25.5">
      <c r="A62" s="1" t="s">
        <v>87</v>
      </c>
      <c r="E62" s="27" t="s">
        <v>1319</v>
      </c>
    </row>
  </sheetData>
  <sheetProtection sheet="1" objects="1" scenarios="1" spinCount="100000" saltValue="Izt65wHipzvfheRdb9Sq90clZ72TUd/Qf5ytXFWTy2weTuljIiEW8t5g/33FwHK0zuG3kw++pkfU5pItppTlJQ==" hashValue="NYnQUf2OXKoslEr8uFcNsCVZEFbNvq6FgfBY5fe74KP9Hn+gYIXOqD5ZQBr7DUx3aqEFhYVnexMtMVOxRqHa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49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49</v>
      </c>
      <c r="D4" s="1"/>
      <c r="E4" s="17" t="s">
        <v>50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1320</v>
      </c>
      <c r="E8" s="23" t="s">
        <v>52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94</v>
      </c>
      <c r="E9" s="23" t="s">
        <v>1321</v>
      </c>
      <c r="L9" s="24">
        <f>SUMIFS(L10:L73,A10:A73,"P")</f>
        <v>0</v>
      </c>
      <c r="M9" s="24">
        <f>SUMIFS(M10:M73,A10:A73,"P")</f>
        <v>0</v>
      </c>
      <c r="N9" s="25"/>
    </row>
    <row r="10" ht="38.25">
      <c r="A10" s="1" t="s">
        <v>78</v>
      </c>
      <c r="B10" s="1">
        <v>1</v>
      </c>
      <c r="C10" s="26" t="s">
        <v>565</v>
      </c>
      <c r="D10" t="s">
        <v>566</v>
      </c>
      <c r="E10" s="27" t="s">
        <v>1322</v>
      </c>
      <c r="F10" s="28" t="s">
        <v>99</v>
      </c>
      <c r="G10" s="29">
        <v>471.94299999999998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83</v>
      </c>
      <c r="E11" s="27" t="s">
        <v>1322</v>
      </c>
    </row>
    <row r="12" ht="25.5">
      <c r="A12" s="1" t="s">
        <v>85</v>
      </c>
      <c r="E12" s="33" t="s">
        <v>1323</v>
      </c>
    </row>
    <row r="13" ht="140.25">
      <c r="A13" s="1" t="s">
        <v>87</v>
      </c>
      <c r="E13" s="27" t="s">
        <v>1258</v>
      </c>
    </row>
    <row r="14" ht="38.25">
      <c r="A14" s="1" t="s">
        <v>78</v>
      </c>
      <c r="B14" s="1">
        <v>2</v>
      </c>
      <c r="C14" s="26" t="s">
        <v>636</v>
      </c>
      <c r="D14" t="s">
        <v>637</v>
      </c>
      <c r="E14" s="27" t="s">
        <v>1324</v>
      </c>
      <c r="F14" s="28" t="s">
        <v>99</v>
      </c>
      <c r="G14" s="29">
        <v>0.10000000000000001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83</v>
      </c>
      <c r="E15" s="27" t="s">
        <v>1324</v>
      </c>
    </row>
    <row r="16" ht="25.5">
      <c r="A16" s="1" t="s">
        <v>85</v>
      </c>
      <c r="E16" s="33" t="s">
        <v>1325</v>
      </c>
    </row>
    <row r="17" ht="140.25">
      <c r="A17" s="1" t="s">
        <v>87</v>
      </c>
      <c r="E17" s="27" t="s">
        <v>1258</v>
      </c>
    </row>
    <row r="18" ht="38.25">
      <c r="A18" s="1" t="s">
        <v>78</v>
      </c>
      <c r="B18" s="1">
        <v>3</v>
      </c>
      <c r="C18" s="26" t="s">
        <v>571</v>
      </c>
      <c r="D18" t="s">
        <v>572</v>
      </c>
      <c r="E18" s="27" t="s">
        <v>1326</v>
      </c>
      <c r="F18" s="28" t="s">
        <v>99</v>
      </c>
      <c r="G18" s="29">
        <v>82.143000000000001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83</v>
      </c>
      <c r="E19" s="27" t="s">
        <v>1326</v>
      </c>
    </row>
    <row r="20" ht="25.5">
      <c r="A20" s="1" t="s">
        <v>85</v>
      </c>
      <c r="E20" s="33" t="s">
        <v>1327</v>
      </c>
    </row>
    <row r="21" ht="140.25">
      <c r="A21" s="1" t="s">
        <v>87</v>
      </c>
      <c r="E21" s="27" t="s">
        <v>1258</v>
      </c>
    </row>
    <row r="22" ht="38.25">
      <c r="A22" s="1" t="s">
        <v>78</v>
      </c>
      <c r="B22" s="1">
        <v>4</v>
      </c>
      <c r="C22" s="26" t="s">
        <v>96</v>
      </c>
      <c r="D22" t="s">
        <v>97</v>
      </c>
      <c r="E22" s="27" t="s">
        <v>1328</v>
      </c>
      <c r="F22" s="28" t="s">
        <v>99</v>
      </c>
      <c r="G22" s="29">
        <v>114.26000000000001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83</v>
      </c>
      <c r="E23" s="27" t="s">
        <v>1328</v>
      </c>
    </row>
    <row r="24" ht="38.25">
      <c r="A24" s="1" t="s">
        <v>85</v>
      </c>
      <c r="E24" s="33" t="s">
        <v>1329</v>
      </c>
    </row>
    <row r="25" ht="140.25">
      <c r="A25" s="1" t="s">
        <v>87</v>
      </c>
      <c r="E25" s="27" t="s">
        <v>1258</v>
      </c>
    </row>
    <row r="26" ht="38.25">
      <c r="A26" s="1" t="s">
        <v>78</v>
      </c>
      <c r="B26" s="1">
        <v>5</v>
      </c>
      <c r="C26" s="26" t="s">
        <v>103</v>
      </c>
      <c r="D26" t="s">
        <v>104</v>
      </c>
      <c r="E26" s="27" t="s">
        <v>1330</v>
      </c>
      <c r="F26" s="28" t="s">
        <v>99</v>
      </c>
      <c r="G26" s="29">
        <v>110.313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83</v>
      </c>
      <c r="E27" s="27" t="s">
        <v>1330</v>
      </c>
    </row>
    <row r="28" ht="25.5">
      <c r="A28" s="1" t="s">
        <v>85</v>
      </c>
      <c r="E28" s="33" t="s">
        <v>1331</v>
      </c>
    </row>
    <row r="29" ht="140.25">
      <c r="A29" s="1" t="s">
        <v>87</v>
      </c>
      <c r="E29" s="27" t="s">
        <v>1258</v>
      </c>
    </row>
    <row r="30" ht="38.25">
      <c r="A30" s="1" t="s">
        <v>78</v>
      </c>
      <c r="B30" s="1">
        <v>6</v>
      </c>
      <c r="C30" s="26" t="s">
        <v>577</v>
      </c>
      <c r="D30" t="s">
        <v>578</v>
      </c>
      <c r="E30" s="27" t="s">
        <v>1332</v>
      </c>
      <c r="F30" s="28" t="s">
        <v>99</v>
      </c>
      <c r="G30" s="29">
        <v>2.657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83</v>
      </c>
      <c r="E31" s="27" t="s">
        <v>1332</v>
      </c>
    </row>
    <row r="32" ht="25.5">
      <c r="A32" s="1" t="s">
        <v>85</v>
      </c>
      <c r="E32" s="33" t="s">
        <v>1333</v>
      </c>
    </row>
    <row r="33" ht="140.25">
      <c r="A33" s="1" t="s">
        <v>87</v>
      </c>
      <c r="E33" s="27" t="s">
        <v>1258</v>
      </c>
    </row>
    <row r="34" ht="38.25">
      <c r="A34" s="1" t="s">
        <v>78</v>
      </c>
      <c r="B34" s="1">
        <v>7</v>
      </c>
      <c r="C34" s="26" t="s">
        <v>108</v>
      </c>
      <c r="D34" t="s">
        <v>109</v>
      </c>
      <c r="E34" s="27" t="s">
        <v>1334</v>
      </c>
      <c r="F34" s="28" t="s">
        <v>99</v>
      </c>
      <c r="G34" s="29">
        <v>0.021000000000000001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83</v>
      </c>
      <c r="E35" s="27" t="s">
        <v>1334</v>
      </c>
    </row>
    <row r="36" ht="25.5">
      <c r="A36" s="1" t="s">
        <v>85</v>
      </c>
      <c r="E36" s="33" t="s">
        <v>1335</v>
      </c>
    </row>
    <row r="37" ht="140.25">
      <c r="A37" s="1" t="s">
        <v>87</v>
      </c>
      <c r="E37" s="27" t="s">
        <v>1258</v>
      </c>
    </row>
    <row r="38" ht="38.25">
      <c r="A38" s="1" t="s">
        <v>78</v>
      </c>
      <c r="B38" s="1">
        <v>8</v>
      </c>
      <c r="C38" s="26" t="s">
        <v>113</v>
      </c>
      <c r="D38" t="s">
        <v>114</v>
      </c>
      <c r="E38" s="27" t="s">
        <v>1336</v>
      </c>
      <c r="F38" s="28" t="s">
        <v>99</v>
      </c>
      <c r="G38" s="29">
        <v>0.047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83</v>
      </c>
      <c r="E39" s="27" t="s">
        <v>1336</v>
      </c>
    </row>
    <row r="40" ht="25.5">
      <c r="A40" s="1" t="s">
        <v>85</v>
      </c>
      <c r="E40" s="33" t="s">
        <v>1337</v>
      </c>
    </row>
    <row r="41" ht="140.25">
      <c r="A41" s="1" t="s">
        <v>87</v>
      </c>
      <c r="E41" s="27" t="s">
        <v>1258</v>
      </c>
    </row>
    <row r="42" ht="25.5">
      <c r="A42" s="1" t="s">
        <v>78</v>
      </c>
      <c r="B42" s="1">
        <v>9</v>
      </c>
      <c r="C42" s="26" t="s">
        <v>1138</v>
      </c>
      <c r="D42" t="s">
        <v>1139</v>
      </c>
      <c r="E42" s="27" t="s">
        <v>1338</v>
      </c>
      <c r="F42" s="28" t="s">
        <v>99</v>
      </c>
      <c r="G42" s="29">
        <v>0.043999999999999997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83</v>
      </c>
      <c r="E43" s="27" t="s">
        <v>1338</v>
      </c>
    </row>
    <row r="44" ht="25.5">
      <c r="A44" s="1" t="s">
        <v>85</v>
      </c>
      <c r="E44" s="33" t="s">
        <v>1339</v>
      </c>
    </row>
    <row r="45" ht="140.25">
      <c r="A45" s="1" t="s">
        <v>87</v>
      </c>
      <c r="E45" s="27" t="s">
        <v>1258</v>
      </c>
    </row>
    <row r="46" ht="25.5">
      <c r="A46" s="1" t="s">
        <v>78</v>
      </c>
      <c r="B46" s="1">
        <v>10</v>
      </c>
      <c r="C46" s="26" t="s">
        <v>581</v>
      </c>
      <c r="D46" t="s">
        <v>582</v>
      </c>
      <c r="E46" s="27" t="s">
        <v>1340</v>
      </c>
      <c r="F46" s="28" t="s">
        <v>99</v>
      </c>
      <c r="G46" s="29">
        <v>223.202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83</v>
      </c>
      <c r="E47" s="27" t="s">
        <v>1340</v>
      </c>
    </row>
    <row r="48" ht="25.5">
      <c r="A48" s="1" t="s">
        <v>85</v>
      </c>
      <c r="E48" s="33" t="s">
        <v>1341</v>
      </c>
    </row>
    <row r="49" ht="140.25">
      <c r="A49" s="1" t="s">
        <v>87</v>
      </c>
      <c r="E49" s="27" t="s">
        <v>1258</v>
      </c>
    </row>
    <row r="50" ht="38.25">
      <c r="A50" s="1" t="s">
        <v>78</v>
      </c>
      <c r="B50" s="1">
        <v>11</v>
      </c>
      <c r="C50" s="26" t="s">
        <v>117</v>
      </c>
      <c r="D50" t="s">
        <v>118</v>
      </c>
      <c r="E50" s="27" t="s">
        <v>1342</v>
      </c>
      <c r="F50" s="28" t="s">
        <v>99</v>
      </c>
      <c r="G50" s="29">
        <v>91.439999999999998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8.25">
      <c r="A51" s="1" t="s">
        <v>83</v>
      </c>
      <c r="E51" s="27" t="s">
        <v>1343</v>
      </c>
    </row>
    <row r="52" ht="25.5">
      <c r="A52" s="1" t="s">
        <v>85</v>
      </c>
      <c r="E52" s="33" t="s">
        <v>1344</v>
      </c>
    </row>
    <row r="53" ht="102">
      <c r="A53" s="1" t="s">
        <v>87</v>
      </c>
      <c r="E53" s="27" t="s">
        <v>644</v>
      </c>
    </row>
    <row r="54" ht="38.25">
      <c r="A54" s="1" t="s">
        <v>78</v>
      </c>
      <c r="B54" s="1">
        <v>12</v>
      </c>
      <c r="C54" s="26" t="s">
        <v>123</v>
      </c>
      <c r="D54" t="s">
        <v>124</v>
      </c>
      <c r="E54" s="27" t="s">
        <v>1345</v>
      </c>
      <c r="F54" s="28" t="s">
        <v>99</v>
      </c>
      <c r="G54" s="29">
        <v>53.218000000000004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83</v>
      </c>
      <c r="E55" s="27" t="s">
        <v>1345</v>
      </c>
    </row>
    <row r="56" ht="25.5">
      <c r="A56" s="1" t="s">
        <v>85</v>
      </c>
      <c r="E56" s="33" t="s">
        <v>1346</v>
      </c>
    </row>
    <row r="57" ht="140.25">
      <c r="A57" s="1" t="s">
        <v>87</v>
      </c>
      <c r="E57" s="27" t="s">
        <v>1258</v>
      </c>
    </row>
    <row r="58" ht="25.5">
      <c r="A58" s="1" t="s">
        <v>78</v>
      </c>
      <c r="B58" s="1">
        <v>13</v>
      </c>
      <c r="C58" s="26" t="s">
        <v>127</v>
      </c>
      <c r="D58" t="s">
        <v>128</v>
      </c>
      <c r="E58" s="27" t="s">
        <v>1347</v>
      </c>
      <c r="F58" s="28" t="s">
        <v>99</v>
      </c>
      <c r="G58" s="29">
        <v>4.8899999999999997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83</v>
      </c>
      <c r="E59" s="27" t="s">
        <v>1347</v>
      </c>
    </row>
    <row r="60" ht="25.5">
      <c r="A60" s="1" t="s">
        <v>85</v>
      </c>
      <c r="E60" s="33" t="s">
        <v>1348</v>
      </c>
    </row>
    <row r="61" ht="140.25">
      <c r="A61" s="1" t="s">
        <v>87</v>
      </c>
      <c r="E61" s="27" t="s">
        <v>1258</v>
      </c>
    </row>
    <row r="62" ht="25.5">
      <c r="A62" s="1" t="s">
        <v>78</v>
      </c>
      <c r="B62" s="1">
        <v>14</v>
      </c>
      <c r="C62" s="26" t="s">
        <v>588</v>
      </c>
      <c r="D62" t="s">
        <v>589</v>
      </c>
      <c r="E62" s="27" t="s">
        <v>1349</v>
      </c>
      <c r="F62" s="28" t="s">
        <v>99</v>
      </c>
      <c r="G62" s="29">
        <v>0.72199999999999998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83</v>
      </c>
      <c r="E63" s="27" t="s">
        <v>1349</v>
      </c>
    </row>
    <row r="64" ht="25.5">
      <c r="A64" s="1" t="s">
        <v>85</v>
      </c>
      <c r="E64" s="33" t="s">
        <v>1350</v>
      </c>
    </row>
    <row r="65" ht="140.25">
      <c r="A65" s="1" t="s">
        <v>87</v>
      </c>
      <c r="E65" s="27" t="s">
        <v>1258</v>
      </c>
    </row>
    <row r="66" ht="25.5">
      <c r="A66" s="1" t="s">
        <v>78</v>
      </c>
      <c r="B66" s="1">
        <v>15</v>
      </c>
      <c r="C66" s="26" t="s">
        <v>645</v>
      </c>
      <c r="D66" t="s">
        <v>646</v>
      </c>
      <c r="E66" s="27" t="s">
        <v>1351</v>
      </c>
      <c r="F66" s="28" t="s">
        <v>99</v>
      </c>
      <c r="G66" s="29">
        <v>0.35999999999999999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83</v>
      </c>
      <c r="E67" s="27" t="s">
        <v>1351</v>
      </c>
    </row>
    <row r="68" ht="25.5">
      <c r="A68" s="1" t="s">
        <v>85</v>
      </c>
      <c r="E68" s="33" t="s">
        <v>1352</v>
      </c>
    </row>
    <row r="69" ht="140.25">
      <c r="A69" s="1" t="s">
        <v>87</v>
      </c>
      <c r="E69" s="27" t="s">
        <v>1258</v>
      </c>
    </row>
    <row r="70" ht="38.25">
      <c r="A70" s="1" t="s">
        <v>78</v>
      </c>
      <c r="B70" s="1">
        <v>16</v>
      </c>
      <c r="C70" s="26" t="s">
        <v>132</v>
      </c>
      <c r="D70" t="s">
        <v>133</v>
      </c>
      <c r="E70" s="27" t="s">
        <v>1353</v>
      </c>
      <c r="F70" s="28" t="s">
        <v>99</v>
      </c>
      <c r="G70" s="29">
        <v>14.571999999999999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83</v>
      </c>
      <c r="E71" s="27" t="s">
        <v>1353</v>
      </c>
    </row>
    <row r="72" ht="25.5">
      <c r="A72" s="1" t="s">
        <v>85</v>
      </c>
      <c r="E72" s="33" t="s">
        <v>1354</v>
      </c>
    </row>
    <row r="73" ht="140.25">
      <c r="A73" s="1" t="s">
        <v>87</v>
      </c>
      <c r="E73" s="27" t="s">
        <v>1258</v>
      </c>
    </row>
  </sheetData>
  <sheetProtection sheet="1" objects="1" scenarios="1" spinCount="100000" saltValue="FllRPaFGmdTGr+on2Jb62f+Uoa2tE++zuOMh1tDQ5MD1w/LpkbvmJKH6oX6m3eapuvbVl0GBbEgiOzeFrwGcyw==" hashValue="ZDKGVUxvoVp0/b96AFow+uJeL813+yT2mFHjHOYNYcxIqdWuDohFU9J3fvzYKCseL4SfQSk0sOm3rTcW91h/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COUNTIFS(L8:L163,"=0",A8:A163,"P")+COUNTIFS(L8:L163,"",A8:A163,"P")+SUM(Q8:Q163)</f>
        <v>0</v>
      </c>
    </row>
    <row r="8">
      <c r="A8" s="1" t="s">
        <v>73</v>
      </c>
      <c r="C8" s="22" t="s">
        <v>74</v>
      </c>
      <c r="E8" s="23" t="s">
        <v>15</v>
      </c>
      <c r="L8" s="24">
        <f>L9+L22+L55+L112+L125+L134</f>
        <v>0</v>
      </c>
      <c r="M8" s="24">
        <f>M9+M22+M55+M112+M125+M134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84</v>
      </c>
    </row>
    <row r="12" ht="38.25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89</v>
      </c>
      <c r="D14" t="s">
        <v>80</v>
      </c>
      <c r="E14" s="27" t="s">
        <v>90</v>
      </c>
      <c r="F14" s="28" t="s">
        <v>82</v>
      </c>
      <c r="G14" s="29">
        <v>0.155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90</v>
      </c>
    </row>
    <row r="16" ht="38.25">
      <c r="A16" s="1" t="s">
        <v>85</v>
      </c>
      <c r="E16" s="33" t="s">
        <v>91</v>
      </c>
    </row>
    <row r="17">
      <c r="A17" s="1" t="s">
        <v>87</v>
      </c>
      <c r="E17" s="27" t="s">
        <v>88</v>
      </c>
    </row>
    <row r="18">
      <c r="A18" s="1" t="s">
        <v>78</v>
      </c>
      <c r="B18" s="1">
        <v>3</v>
      </c>
      <c r="C18" s="26" t="s">
        <v>92</v>
      </c>
      <c r="D18" t="s">
        <v>80</v>
      </c>
      <c r="E18" s="27" t="s">
        <v>93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93</v>
      </c>
    </row>
    <row r="20" ht="38.25">
      <c r="A20" s="1" t="s">
        <v>85</v>
      </c>
      <c r="E20" s="33" t="s">
        <v>86</v>
      </c>
    </row>
    <row r="21">
      <c r="A21" s="1" t="s">
        <v>87</v>
      </c>
      <c r="E21" s="27" t="s">
        <v>88</v>
      </c>
    </row>
    <row r="22">
      <c r="A22" s="1" t="s">
        <v>75</v>
      </c>
      <c r="C22" s="22" t="s">
        <v>94</v>
      </c>
      <c r="E22" s="23" t="s">
        <v>95</v>
      </c>
      <c r="L22" s="24">
        <f>SUMIFS(L23:L54,A23:A54,"P")</f>
        <v>0</v>
      </c>
      <c r="M22" s="24">
        <f>SUMIFS(M23:M54,A23:A54,"P")</f>
        <v>0</v>
      </c>
      <c r="N22" s="25"/>
    </row>
    <row r="23" ht="25.5">
      <c r="A23" s="1" t="s">
        <v>78</v>
      </c>
      <c r="B23" s="1">
        <v>4</v>
      </c>
      <c r="C23" s="26" t="s">
        <v>96</v>
      </c>
      <c r="D23" t="s">
        <v>97</v>
      </c>
      <c r="E23" s="27" t="s">
        <v>98</v>
      </c>
      <c r="F23" s="28" t="s">
        <v>99</v>
      </c>
      <c r="G23" s="29">
        <v>20.936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100</v>
      </c>
    </row>
    <row r="25" ht="38.25">
      <c r="A25" s="1" t="s">
        <v>85</v>
      </c>
      <c r="E25" s="33" t="s">
        <v>101</v>
      </c>
    </row>
    <row r="26" ht="89.25">
      <c r="A26" s="1" t="s">
        <v>87</v>
      </c>
      <c r="E26" s="27" t="s">
        <v>102</v>
      </c>
    </row>
    <row r="27" ht="25.5">
      <c r="A27" s="1" t="s">
        <v>78</v>
      </c>
      <c r="B27" s="1">
        <v>5</v>
      </c>
      <c r="C27" s="26" t="s">
        <v>103</v>
      </c>
      <c r="D27" t="s">
        <v>104</v>
      </c>
      <c r="E27" s="27" t="s">
        <v>105</v>
      </c>
      <c r="F27" s="28" t="s">
        <v>99</v>
      </c>
      <c r="G27" s="29">
        <v>110.313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106</v>
      </c>
    </row>
    <row r="29" ht="38.25">
      <c r="A29" s="1" t="s">
        <v>85</v>
      </c>
      <c r="E29" s="33" t="s">
        <v>107</v>
      </c>
    </row>
    <row r="30" ht="89.25">
      <c r="A30" s="1" t="s">
        <v>87</v>
      </c>
      <c r="E30" s="27" t="s">
        <v>102</v>
      </c>
    </row>
    <row r="31" ht="25.5">
      <c r="A31" s="1" t="s">
        <v>78</v>
      </c>
      <c r="B31" s="1">
        <v>6</v>
      </c>
      <c r="C31" s="26" t="s">
        <v>108</v>
      </c>
      <c r="D31" t="s">
        <v>109</v>
      </c>
      <c r="E31" s="27" t="s">
        <v>110</v>
      </c>
      <c r="F31" s="28" t="s">
        <v>99</v>
      </c>
      <c r="G31" s="29">
        <v>0.021000000000000001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111</v>
      </c>
    </row>
    <row r="33" ht="38.25">
      <c r="A33" s="1" t="s">
        <v>85</v>
      </c>
      <c r="E33" s="33" t="s">
        <v>112</v>
      </c>
    </row>
    <row r="34" ht="89.25">
      <c r="A34" s="1" t="s">
        <v>87</v>
      </c>
      <c r="E34" s="27" t="s">
        <v>102</v>
      </c>
    </row>
    <row r="35" ht="25.5">
      <c r="A35" s="1" t="s">
        <v>78</v>
      </c>
      <c r="B35" s="1">
        <v>7</v>
      </c>
      <c r="C35" s="26" t="s">
        <v>113</v>
      </c>
      <c r="D35" t="s">
        <v>114</v>
      </c>
      <c r="E35" s="27" t="s">
        <v>115</v>
      </c>
      <c r="F35" s="28" t="s">
        <v>99</v>
      </c>
      <c r="G35" s="29">
        <v>0.047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83</v>
      </c>
      <c r="E36" s="27" t="s">
        <v>111</v>
      </c>
    </row>
    <row r="37" ht="38.25">
      <c r="A37" s="1" t="s">
        <v>85</v>
      </c>
      <c r="E37" s="33" t="s">
        <v>116</v>
      </c>
    </row>
    <row r="38" ht="89.25">
      <c r="A38" s="1" t="s">
        <v>87</v>
      </c>
      <c r="E38" s="27" t="s">
        <v>102</v>
      </c>
    </row>
    <row r="39" ht="38.25">
      <c r="A39" s="1" t="s">
        <v>78</v>
      </c>
      <c r="B39" s="1">
        <v>8</v>
      </c>
      <c r="C39" s="26" t="s">
        <v>117</v>
      </c>
      <c r="D39" t="s">
        <v>118</v>
      </c>
      <c r="E39" s="27" t="s">
        <v>119</v>
      </c>
      <c r="F39" s="28" t="s">
        <v>99</v>
      </c>
      <c r="G39" s="29">
        <v>8.3889999999999993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83</v>
      </c>
      <c r="E40" s="27" t="s">
        <v>120</v>
      </c>
    </row>
    <row r="41" ht="38.25">
      <c r="A41" s="1" t="s">
        <v>85</v>
      </c>
      <c r="E41" s="33" t="s">
        <v>121</v>
      </c>
    </row>
    <row r="42" ht="102">
      <c r="A42" s="1" t="s">
        <v>87</v>
      </c>
      <c r="E42" s="27" t="s">
        <v>122</v>
      </c>
    </row>
    <row r="43" ht="25.5">
      <c r="A43" s="1" t="s">
        <v>78</v>
      </c>
      <c r="B43" s="1">
        <v>9</v>
      </c>
      <c r="C43" s="26" t="s">
        <v>123</v>
      </c>
      <c r="D43" t="s">
        <v>124</v>
      </c>
      <c r="E43" s="27" t="s">
        <v>125</v>
      </c>
      <c r="F43" s="28" t="s">
        <v>99</v>
      </c>
      <c r="G43" s="29">
        <v>53.218000000000004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106</v>
      </c>
    </row>
    <row r="45" ht="38.25">
      <c r="A45" s="1" t="s">
        <v>85</v>
      </c>
      <c r="E45" s="33" t="s">
        <v>126</v>
      </c>
    </row>
    <row r="46" ht="89.25">
      <c r="A46" s="1" t="s">
        <v>87</v>
      </c>
      <c r="E46" s="27" t="s">
        <v>102</v>
      </c>
    </row>
    <row r="47" ht="25.5">
      <c r="A47" s="1" t="s">
        <v>78</v>
      </c>
      <c r="B47" s="1">
        <v>10</v>
      </c>
      <c r="C47" s="26" t="s">
        <v>127</v>
      </c>
      <c r="D47" t="s">
        <v>128</v>
      </c>
      <c r="E47" s="27" t="s">
        <v>129</v>
      </c>
      <c r="F47" s="28" t="s">
        <v>99</v>
      </c>
      <c r="G47" s="29">
        <v>4.8899999999999997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83</v>
      </c>
      <c r="E48" s="27" t="s">
        <v>130</v>
      </c>
    </row>
    <row r="49" ht="38.25">
      <c r="A49" s="1" t="s">
        <v>85</v>
      </c>
      <c r="E49" s="33" t="s">
        <v>131</v>
      </c>
    </row>
    <row r="50" ht="89.25">
      <c r="A50" s="1" t="s">
        <v>87</v>
      </c>
      <c r="E50" s="27" t="s">
        <v>102</v>
      </c>
    </row>
    <row r="51" ht="25.5">
      <c r="A51" s="1" t="s">
        <v>78</v>
      </c>
      <c r="B51" s="1">
        <v>11</v>
      </c>
      <c r="C51" s="26" t="s">
        <v>132</v>
      </c>
      <c r="D51" t="s">
        <v>133</v>
      </c>
      <c r="E51" s="27" t="s">
        <v>134</v>
      </c>
      <c r="F51" s="28" t="s">
        <v>99</v>
      </c>
      <c r="G51" s="29">
        <v>9.0999999999999996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135</v>
      </c>
    </row>
    <row r="53" ht="38.25">
      <c r="A53" s="1" t="s">
        <v>85</v>
      </c>
      <c r="E53" s="33" t="s">
        <v>136</v>
      </c>
    </row>
    <row r="54" ht="89.25">
      <c r="A54" s="1" t="s">
        <v>87</v>
      </c>
      <c r="E54" s="27" t="s">
        <v>102</v>
      </c>
    </row>
    <row r="55">
      <c r="A55" s="1" t="s">
        <v>75</v>
      </c>
      <c r="C55" s="22" t="s">
        <v>137</v>
      </c>
      <c r="E55" s="23" t="s">
        <v>138</v>
      </c>
      <c r="L55" s="24">
        <f>SUMIFS(L56:L111,A56:A111,"P")</f>
        <v>0</v>
      </c>
      <c r="M55" s="24">
        <f>SUMIFS(M56:M111,A56:A111,"P")</f>
        <v>0</v>
      </c>
      <c r="N55" s="25"/>
    </row>
    <row r="56">
      <c r="A56" s="1" t="s">
        <v>78</v>
      </c>
      <c r="B56" s="1">
        <v>12</v>
      </c>
      <c r="C56" s="26" t="s">
        <v>139</v>
      </c>
      <c r="D56" t="s">
        <v>80</v>
      </c>
      <c r="E56" s="27" t="s">
        <v>140</v>
      </c>
      <c r="F56" s="28" t="s">
        <v>141</v>
      </c>
      <c r="G56" s="29">
        <v>188.30000000000001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143</v>
      </c>
    </row>
    <row r="58" ht="38.25">
      <c r="A58" s="1" t="s">
        <v>85</v>
      </c>
      <c r="E58" s="33" t="s">
        <v>144</v>
      </c>
    </row>
    <row r="59" ht="38.25">
      <c r="A59" s="1" t="s">
        <v>87</v>
      </c>
      <c r="E59" s="27" t="s">
        <v>145</v>
      </c>
    </row>
    <row r="60">
      <c r="A60" s="1" t="s">
        <v>78</v>
      </c>
      <c r="B60" s="1">
        <v>13</v>
      </c>
      <c r="C60" s="26" t="s">
        <v>146</v>
      </c>
      <c r="D60" t="s">
        <v>80</v>
      </c>
      <c r="E60" s="27" t="s">
        <v>147</v>
      </c>
      <c r="F60" s="28" t="s">
        <v>141</v>
      </c>
      <c r="G60" s="29">
        <v>3.1659999999999999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83</v>
      </c>
      <c r="E61" s="27" t="s">
        <v>148</v>
      </c>
    </row>
    <row r="62" ht="38.25">
      <c r="A62" s="1" t="s">
        <v>85</v>
      </c>
      <c r="E62" s="33" t="s">
        <v>149</v>
      </c>
    </row>
    <row r="63" ht="38.25">
      <c r="A63" s="1" t="s">
        <v>87</v>
      </c>
      <c r="E63" s="27" t="s">
        <v>145</v>
      </c>
    </row>
    <row r="64" ht="25.5">
      <c r="A64" s="1" t="s">
        <v>78</v>
      </c>
      <c r="B64" s="1">
        <v>14</v>
      </c>
      <c r="C64" s="26" t="s">
        <v>150</v>
      </c>
      <c r="D64" t="s">
        <v>80</v>
      </c>
      <c r="E64" s="27" t="s">
        <v>151</v>
      </c>
      <c r="F64" s="28" t="s">
        <v>152</v>
      </c>
      <c r="G64" s="29">
        <v>12.972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153</v>
      </c>
    </row>
    <row r="66" ht="38.25">
      <c r="A66" s="1" t="s">
        <v>85</v>
      </c>
      <c r="E66" s="33" t="s">
        <v>154</v>
      </c>
    </row>
    <row r="67" ht="204">
      <c r="A67" s="1" t="s">
        <v>87</v>
      </c>
      <c r="E67" s="27" t="s">
        <v>155</v>
      </c>
    </row>
    <row r="68">
      <c r="A68" s="1" t="s">
        <v>78</v>
      </c>
      <c r="B68" s="1">
        <v>15</v>
      </c>
      <c r="C68" s="26" t="s">
        <v>156</v>
      </c>
      <c r="D68" t="s">
        <v>80</v>
      </c>
      <c r="E68" s="27" t="s">
        <v>157</v>
      </c>
      <c r="F68" s="28" t="s">
        <v>158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159</v>
      </c>
    </row>
    <row r="70" ht="38.25">
      <c r="A70" s="1" t="s">
        <v>85</v>
      </c>
      <c r="E70" s="33" t="s">
        <v>86</v>
      </c>
    </row>
    <row r="71" ht="357">
      <c r="A71" s="1" t="s">
        <v>87</v>
      </c>
      <c r="E71" s="27" t="s">
        <v>160</v>
      </c>
    </row>
    <row r="72" ht="25.5">
      <c r="A72" s="1" t="s">
        <v>78</v>
      </c>
      <c r="B72" s="1">
        <v>16</v>
      </c>
      <c r="C72" s="26" t="s">
        <v>161</v>
      </c>
      <c r="D72" t="s">
        <v>80</v>
      </c>
      <c r="E72" s="27" t="s">
        <v>162</v>
      </c>
      <c r="F72" s="28" t="s">
        <v>152</v>
      </c>
      <c r="G72" s="29">
        <v>13.446999999999999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163</v>
      </c>
    </row>
    <row r="74" ht="38.25">
      <c r="A74" s="1" t="s">
        <v>85</v>
      </c>
      <c r="E74" s="33" t="s">
        <v>164</v>
      </c>
    </row>
    <row r="75" ht="63.75">
      <c r="A75" s="1" t="s">
        <v>87</v>
      </c>
      <c r="E75" s="27" t="s">
        <v>165</v>
      </c>
    </row>
    <row r="76">
      <c r="A76" s="1" t="s">
        <v>78</v>
      </c>
      <c r="B76" s="1">
        <v>17</v>
      </c>
      <c r="C76" s="26" t="s">
        <v>166</v>
      </c>
      <c r="D76" t="s">
        <v>80</v>
      </c>
      <c r="E76" s="27" t="s">
        <v>167</v>
      </c>
      <c r="F76" s="28" t="s">
        <v>158</v>
      </c>
      <c r="G76" s="29">
        <v>12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83</v>
      </c>
      <c r="E77" s="27" t="s">
        <v>168</v>
      </c>
    </row>
    <row r="78" ht="38.25">
      <c r="A78" s="1" t="s">
        <v>85</v>
      </c>
      <c r="E78" s="33" t="s">
        <v>169</v>
      </c>
    </row>
    <row r="79" ht="89.25">
      <c r="A79" s="1" t="s">
        <v>87</v>
      </c>
      <c r="E79" s="27" t="s">
        <v>170</v>
      </c>
    </row>
    <row r="80">
      <c r="A80" s="1" t="s">
        <v>78</v>
      </c>
      <c r="B80" s="1">
        <v>18</v>
      </c>
      <c r="C80" s="26" t="s">
        <v>171</v>
      </c>
      <c r="D80" t="s">
        <v>80</v>
      </c>
      <c r="E80" s="27" t="s">
        <v>172</v>
      </c>
      <c r="F80" s="28" t="s">
        <v>173</v>
      </c>
      <c r="G80" s="29">
        <v>13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174</v>
      </c>
    </row>
    <row r="82" ht="38.25">
      <c r="A82" s="1" t="s">
        <v>85</v>
      </c>
      <c r="E82" s="33" t="s">
        <v>175</v>
      </c>
    </row>
    <row r="83" ht="76.5">
      <c r="A83" s="1" t="s">
        <v>87</v>
      </c>
      <c r="E83" s="27" t="s">
        <v>176</v>
      </c>
    </row>
    <row r="84">
      <c r="A84" s="1" t="s">
        <v>78</v>
      </c>
      <c r="B84" s="1">
        <v>19</v>
      </c>
      <c r="C84" s="26" t="s">
        <v>177</v>
      </c>
      <c r="D84" t="s">
        <v>80</v>
      </c>
      <c r="E84" s="27" t="s">
        <v>178</v>
      </c>
      <c r="F84" s="28" t="s">
        <v>173</v>
      </c>
      <c r="G84" s="29">
        <v>13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174</v>
      </c>
    </row>
    <row r="86" ht="38.25">
      <c r="A86" s="1" t="s">
        <v>85</v>
      </c>
      <c r="E86" s="33" t="s">
        <v>175</v>
      </c>
    </row>
    <row r="87" ht="89.25">
      <c r="A87" s="1" t="s">
        <v>87</v>
      </c>
      <c r="E87" s="27" t="s">
        <v>179</v>
      </c>
    </row>
    <row r="88">
      <c r="A88" s="1" t="s">
        <v>78</v>
      </c>
      <c r="B88" s="1">
        <v>20</v>
      </c>
      <c r="C88" s="26" t="s">
        <v>180</v>
      </c>
      <c r="D88" t="s">
        <v>80</v>
      </c>
      <c r="E88" s="27" t="s">
        <v>181</v>
      </c>
      <c r="F88" s="28" t="s">
        <v>158</v>
      </c>
      <c r="G88" s="29">
        <v>18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83</v>
      </c>
      <c r="E89" s="27" t="s">
        <v>181</v>
      </c>
    </row>
    <row r="90" ht="38.25">
      <c r="A90" s="1" t="s">
        <v>85</v>
      </c>
      <c r="E90" s="33" t="s">
        <v>182</v>
      </c>
    </row>
    <row r="91" ht="191.25">
      <c r="A91" s="1" t="s">
        <v>87</v>
      </c>
      <c r="E91" s="27" t="s">
        <v>183</v>
      </c>
    </row>
    <row r="92" ht="25.5">
      <c r="A92" s="1" t="s">
        <v>78</v>
      </c>
      <c r="B92" s="1">
        <v>21</v>
      </c>
      <c r="C92" s="26" t="s">
        <v>184</v>
      </c>
      <c r="D92" t="s">
        <v>80</v>
      </c>
      <c r="E92" s="27" t="s">
        <v>185</v>
      </c>
      <c r="F92" s="28" t="s">
        <v>152</v>
      </c>
      <c r="G92" s="29">
        <v>150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83</v>
      </c>
      <c r="E93" s="27" t="s">
        <v>185</v>
      </c>
    </row>
    <row r="94" ht="38.25">
      <c r="A94" s="1" t="s">
        <v>85</v>
      </c>
      <c r="E94" s="33" t="s">
        <v>186</v>
      </c>
    </row>
    <row r="95" ht="102">
      <c r="A95" s="1" t="s">
        <v>87</v>
      </c>
      <c r="E95" s="27" t="s">
        <v>187</v>
      </c>
    </row>
    <row r="96" ht="25.5">
      <c r="A96" s="1" t="s">
        <v>78</v>
      </c>
      <c r="B96" s="1">
        <v>22</v>
      </c>
      <c r="C96" s="26" t="s">
        <v>188</v>
      </c>
      <c r="D96" t="s">
        <v>80</v>
      </c>
      <c r="E96" s="27" t="s">
        <v>189</v>
      </c>
      <c r="F96" s="28" t="s">
        <v>152</v>
      </c>
      <c r="G96" s="29">
        <v>60.317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190</v>
      </c>
    </row>
    <row r="98" ht="38.25">
      <c r="A98" s="1" t="s">
        <v>85</v>
      </c>
      <c r="E98" s="33" t="s">
        <v>191</v>
      </c>
    </row>
    <row r="99" ht="102">
      <c r="A99" s="1" t="s">
        <v>87</v>
      </c>
      <c r="E99" s="27" t="s">
        <v>187</v>
      </c>
    </row>
    <row r="100">
      <c r="A100" s="1" t="s">
        <v>78</v>
      </c>
      <c r="B100" s="1">
        <v>23</v>
      </c>
      <c r="C100" s="26" t="s">
        <v>192</v>
      </c>
      <c r="D100" t="s">
        <v>80</v>
      </c>
      <c r="E100" s="27" t="s">
        <v>193</v>
      </c>
      <c r="F100" s="28" t="s">
        <v>152</v>
      </c>
      <c r="G100" s="29">
        <v>91.408000000000001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193</v>
      </c>
    </row>
    <row r="102" ht="38.25">
      <c r="A102" s="1" t="s">
        <v>85</v>
      </c>
      <c r="E102" s="33" t="s">
        <v>194</v>
      </c>
    </row>
    <row r="103" ht="102">
      <c r="A103" s="1" t="s">
        <v>87</v>
      </c>
      <c r="E103" s="27" t="s">
        <v>195</v>
      </c>
    </row>
    <row r="104">
      <c r="A104" s="1" t="s">
        <v>78</v>
      </c>
      <c r="B104" s="1">
        <v>24</v>
      </c>
      <c r="C104" s="26" t="s">
        <v>196</v>
      </c>
      <c r="D104" t="s">
        <v>80</v>
      </c>
      <c r="E104" s="27" t="s">
        <v>197</v>
      </c>
      <c r="F104" s="28" t="s">
        <v>152</v>
      </c>
      <c r="G104" s="29">
        <v>37.832999999999998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83</v>
      </c>
      <c r="E105" s="27" t="s">
        <v>197</v>
      </c>
    </row>
    <row r="106" ht="38.25">
      <c r="A106" s="1" t="s">
        <v>85</v>
      </c>
      <c r="E106" s="33" t="s">
        <v>198</v>
      </c>
    </row>
    <row r="107" ht="102">
      <c r="A107" s="1" t="s">
        <v>87</v>
      </c>
      <c r="E107" s="27" t="s">
        <v>195</v>
      </c>
    </row>
    <row r="108">
      <c r="A108" s="1" t="s">
        <v>78</v>
      </c>
      <c r="B108" s="1">
        <v>25</v>
      </c>
      <c r="C108" s="26" t="s">
        <v>199</v>
      </c>
      <c r="D108" t="s">
        <v>80</v>
      </c>
      <c r="E108" s="27" t="s">
        <v>200</v>
      </c>
      <c r="F108" s="28" t="s">
        <v>152</v>
      </c>
      <c r="G108" s="29">
        <v>85.579999999999998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201</v>
      </c>
    </row>
    <row r="110" ht="38.25">
      <c r="A110" s="1" t="s">
        <v>85</v>
      </c>
      <c r="E110" s="33" t="s">
        <v>202</v>
      </c>
    </row>
    <row r="111" ht="204">
      <c r="A111" s="1" t="s">
        <v>87</v>
      </c>
      <c r="E111" s="27" t="s">
        <v>203</v>
      </c>
    </row>
    <row r="112">
      <c r="A112" s="1" t="s">
        <v>75</v>
      </c>
      <c r="C112" s="22" t="s">
        <v>204</v>
      </c>
      <c r="E112" s="23" t="s">
        <v>205</v>
      </c>
      <c r="L112" s="24">
        <f>SUMIFS(L113:L124,A113:A124,"P")</f>
        <v>0</v>
      </c>
      <c r="M112" s="24">
        <f>SUMIFS(M113:M124,A113:A124,"P")</f>
        <v>0</v>
      </c>
      <c r="N112" s="25"/>
    </row>
    <row r="113">
      <c r="A113" s="1" t="s">
        <v>78</v>
      </c>
      <c r="B113" s="1">
        <v>26</v>
      </c>
      <c r="C113" s="26" t="s">
        <v>206</v>
      </c>
      <c r="D113" t="s">
        <v>80</v>
      </c>
      <c r="E113" s="27" t="s">
        <v>207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208</v>
      </c>
    </row>
    <row r="115" ht="38.25">
      <c r="A115" s="1" t="s">
        <v>85</v>
      </c>
      <c r="E115" s="33" t="s">
        <v>86</v>
      </c>
    </row>
    <row r="116" ht="63.75">
      <c r="A116" s="1" t="s">
        <v>87</v>
      </c>
      <c r="E116" s="27" t="s">
        <v>209</v>
      </c>
    </row>
    <row r="117">
      <c r="A117" s="1" t="s">
        <v>78</v>
      </c>
      <c r="B117" s="1">
        <v>27</v>
      </c>
      <c r="C117" s="26" t="s">
        <v>210</v>
      </c>
      <c r="D117" t="s">
        <v>80</v>
      </c>
      <c r="E117" s="27" t="s">
        <v>211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212</v>
      </c>
    </row>
    <row r="119" ht="38.25">
      <c r="A119" s="1" t="s">
        <v>85</v>
      </c>
      <c r="E119" s="33" t="s">
        <v>86</v>
      </c>
    </row>
    <row r="120" ht="89.25">
      <c r="A120" s="1" t="s">
        <v>87</v>
      </c>
      <c r="E120" s="27" t="s">
        <v>213</v>
      </c>
    </row>
    <row r="121">
      <c r="A121" s="1" t="s">
        <v>78</v>
      </c>
      <c r="B121" s="1">
        <v>28</v>
      </c>
      <c r="C121" s="26" t="s">
        <v>214</v>
      </c>
      <c r="D121" t="s">
        <v>80</v>
      </c>
      <c r="E121" s="27" t="s">
        <v>215</v>
      </c>
      <c r="F121" s="28" t="s">
        <v>82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216</v>
      </c>
    </row>
    <row r="123" ht="38.25">
      <c r="A123" s="1" t="s">
        <v>85</v>
      </c>
      <c r="E123" s="33" t="s">
        <v>86</v>
      </c>
    </row>
    <row r="124" ht="102">
      <c r="A124" s="1" t="s">
        <v>87</v>
      </c>
      <c r="E124" s="27" t="s">
        <v>217</v>
      </c>
    </row>
    <row r="125">
      <c r="A125" s="1" t="s">
        <v>75</v>
      </c>
      <c r="C125" s="22" t="s">
        <v>218</v>
      </c>
      <c r="E125" s="23" t="s">
        <v>219</v>
      </c>
      <c r="L125" s="24">
        <f>SUMIFS(L126:L133,A126:A133,"P")</f>
        <v>0</v>
      </c>
      <c r="M125" s="24">
        <f>SUMIFS(M126:M133,A126:A133,"P")</f>
        <v>0</v>
      </c>
      <c r="N125" s="25"/>
    </row>
    <row r="126">
      <c r="A126" s="1" t="s">
        <v>78</v>
      </c>
      <c r="B126" s="1">
        <v>29</v>
      </c>
      <c r="C126" s="26" t="s">
        <v>220</v>
      </c>
      <c r="D126" t="s">
        <v>80</v>
      </c>
      <c r="E126" s="27" t="s">
        <v>221</v>
      </c>
      <c r="F126" s="28" t="s">
        <v>152</v>
      </c>
      <c r="G126" s="29">
        <v>48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222</v>
      </c>
    </row>
    <row r="128" ht="38.25">
      <c r="A128" s="1" t="s">
        <v>85</v>
      </c>
      <c r="E128" s="33" t="s">
        <v>223</v>
      </c>
    </row>
    <row r="129" ht="165.75">
      <c r="A129" s="1" t="s">
        <v>87</v>
      </c>
      <c r="E129" s="27" t="s">
        <v>224</v>
      </c>
    </row>
    <row r="130">
      <c r="A130" s="1" t="s">
        <v>78</v>
      </c>
      <c r="B130" s="1">
        <v>30</v>
      </c>
      <c r="C130" s="26" t="s">
        <v>225</v>
      </c>
      <c r="D130" t="s">
        <v>80</v>
      </c>
      <c r="E130" s="27" t="s">
        <v>226</v>
      </c>
      <c r="F130" s="28" t="s">
        <v>141</v>
      </c>
      <c r="G130" s="29">
        <v>1.728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227</v>
      </c>
    </row>
    <row r="132" ht="38.25">
      <c r="A132" s="1" t="s">
        <v>85</v>
      </c>
      <c r="E132" s="33" t="s">
        <v>228</v>
      </c>
    </row>
    <row r="133" ht="267.75">
      <c r="A133" s="1" t="s">
        <v>87</v>
      </c>
      <c r="E133" s="27" t="s">
        <v>229</v>
      </c>
    </row>
    <row r="134">
      <c r="A134" s="1" t="s">
        <v>75</v>
      </c>
      <c r="C134" s="22" t="s">
        <v>230</v>
      </c>
      <c r="E134" s="23" t="s">
        <v>231</v>
      </c>
      <c r="L134" s="24">
        <f>SUMIFS(L135:L162,A135:A162,"P")</f>
        <v>0</v>
      </c>
      <c r="M134" s="24">
        <f>SUMIFS(M135:M162,A135:A162,"P")</f>
        <v>0</v>
      </c>
      <c r="N134" s="25"/>
    </row>
    <row r="135">
      <c r="A135" s="1" t="s">
        <v>78</v>
      </c>
      <c r="B135" s="1">
        <v>31</v>
      </c>
      <c r="C135" s="26" t="s">
        <v>232</v>
      </c>
      <c r="D135" t="s">
        <v>80</v>
      </c>
      <c r="E135" s="27" t="s">
        <v>233</v>
      </c>
      <c r="F135" s="28" t="s">
        <v>158</v>
      </c>
      <c r="G135" s="29">
        <v>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83</v>
      </c>
      <c r="E136" s="27" t="s">
        <v>233</v>
      </c>
    </row>
    <row r="137" ht="38.25">
      <c r="A137" s="1" t="s">
        <v>85</v>
      </c>
      <c r="E137" s="33" t="s">
        <v>234</v>
      </c>
    </row>
    <row r="138" ht="38.25">
      <c r="A138" s="1" t="s">
        <v>87</v>
      </c>
      <c r="E138" s="27" t="s">
        <v>235</v>
      </c>
    </row>
    <row r="139">
      <c r="A139" s="1" t="s">
        <v>78</v>
      </c>
      <c r="B139" s="1">
        <v>32</v>
      </c>
      <c r="C139" s="26" t="s">
        <v>236</v>
      </c>
      <c r="D139" t="s">
        <v>80</v>
      </c>
      <c r="E139" s="27" t="s">
        <v>237</v>
      </c>
      <c r="F139" s="28" t="s">
        <v>152</v>
      </c>
      <c r="G139" s="29">
        <v>12.972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83</v>
      </c>
      <c r="E140" s="27" t="s">
        <v>238</v>
      </c>
    </row>
    <row r="141" ht="38.25">
      <c r="A141" s="1" t="s">
        <v>85</v>
      </c>
      <c r="E141" s="33" t="s">
        <v>154</v>
      </c>
    </row>
    <row r="142" ht="102">
      <c r="A142" s="1" t="s">
        <v>87</v>
      </c>
      <c r="E142" s="27" t="s">
        <v>239</v>
      </c>
    </row>
    <row r="143">
      <c r="A143" s="1" t="s">
        <v>78</v>
      </c>
      <c r="B143" s="1">
        <v>33</v>
      </c>
      <c r="C143" s="26" t="s">
        <v>240</v>
      </c>
      <c r="D143" t="s">
        <v>80</v>
      </c>
      <c r="E143" s="27" t="s">
        <v>241</v>
      </c>
      <c r="F143" s="28" t="s">
        <v>152</v>
      </c>
      <c r="G143" s="29">
        <v>83.430000000000007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83</v>
      </c>
      <c r="E144" s="27" t="s">
        <v>242</v>
      </c>
    </row>
    <row r="145" ht="38.25">
      <c r="A145" s="1" t="s">
        <v>85</v>
      </c>
      <c r="E145" s="33" t="s">
        <v>243</v>
      </c>
    </row>
    <row r="146" ht="102">
      <c r="A146" s="1" t="s">
        <v>87</v>
      </c>
      <c r="E146" s="27" t="s">
        <v>239</v>
      </c>
    </row>
    <row r="147" ht="25.5">
      <c r="A147" s="1" t="s">
        <v>78</v>
      </c>
      <c r="B147" s="1">
        <v>34</v>
      </c>
      <c r="C147" s="26" t="s">
        <v>244</v>
      </c>
      <c r="D147" t="s">
        <v>80</v>
      </c>
      <c r="E147" s="27" t="s">
        <v>245</v>
      </c>
      <c r="F147" s="28" t="s">
        <v>152</v>
      </c>
      <c r="G147" s="29">
        <v>37.832999999999998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83</v>
      </c>
      <c r="E148" s="27" t="s">
        <v>246</v>
      </c>
    </row>
    <row r="149" ht="38.25">
      <c r="A149" s="1" t="s">
        <v>85</v>
      </c>
      <c r="E149" s="33" t="s">
        <v>198</v>
      </c>
    </row>
    <row r="150" ht="114.75">
      <c r="A150" s="1" t="s">
        <v>87</v>
      </c>
      <c r="E150" s="27" t="s">
        <v>247</v>
      </c>
    </row>
    <row r="151">
      <c r="A151" s="1" t="s">
        <v>78</v>
      </c>
      <c r="B151" s="1">
        <v>35</v>
      </c>
      <c r="C151" s="26" t="s">
        <v>248</v>
      </c>
      <c r="D151" t="s">
        <v>80</v>
      </c>
      <c r="E151" s="27" t="s">
        <v>249</v>
      </c>
      <c r="F151" s="28" t="s">
        <v>158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83</v>
      </c>
      <c r="E152" s="27" t="s">
        <v>249</v>
      </c>
    </row>
    <row r="153" ht="38.25">
      <c r="A153" s="1" t="s">
        <v>85</v>
      </c>
      <c r="E153" s="33" t="s">
        <v>234</v>
      </c>
    </row>
    <row r="154" ht="76.5">
      <c r="A154" s="1" t="s">
        <v>87</v>
      </c>
      <c r="E154" s="27" t="s">
        <v>250</v>
      </c>
    </row>
    <row r="155" ht="25.5">
      <c r="A155" s="1" t="s">
        <v>78</v>
      </c>
      <c r="B155" s="1">
        <v>36</v>
      </c>
      <c r="C155" s="26" t="s">
        <v>251</v>
      </c>
      <c r="D155" t="s">
        <v>80</v>
      </c>
      <c r="E155" s="27" t="s">
        <v>252</v>
      </c>
      <c r="F155" s="28" t="s">
        <v>253</v>
      </c>
      <c r="G155" s="29">
        <v>975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254</v>
      </c>
    </row>
    <row r="157" ht="38.25">
      <c r="A157" s="1" t="s">
        <v>85</v>
      </c>
      <c r="E157" s="33" t="s">
        <v>255</v>
      </c>
    </row>
    <row r="158" ht="76.5">
      <c r="A158" s="1" t="s">
        <v>87</v>
      </c>
      <c r="E158" s="27" t="s">
        <v>256</v>
      </c>
    </row>
    <row r="159">
      <c r="A159" s="1" t="s">
        <v>78</v>
      </c>
      <c r="B159" s="1">
        <v>37</v>
      </c>
      <c r="C159" s="26" t="s">
        <v>257</v>
      </c>
      <c r="D159" t="s">
        <v>80</v>
      </c>
      <c r="E159" s="27" t="s">
        <v>258</v>
      </c>
      <c r="F159" s="28" t="s">
        <v>259</v>
      </c>
      <c r="G159" s="29">
        <v>53.25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260</v>
      </c>
    </row>
    <row r="161" ht="38.25">
      <c r="A161" s="1" t="s">
        <v>85</v>
      </c>
      <c r="E161" s="33" t="s">
        <v>261</v>
      </c>
    </row>
    <row r="162" ht="114.75">
      <c r="A162" s="1" t="s">
        <v>87</v>
      </c>
      <c r="E162" s="27" t="s">
        <v>262</v>
      </c>
    </row>
  </sheetData>
  <sheetProtection sheet="1" objects="1" scenarios="1" spinCount="100000" saltValue="mzxu7WkcZ/37nshTvS8n1iV6VjLBkd9lJ5alozwwPD2MGWrlzN8vecZP/3EVtdQeSy9yjyxiCt9g6OVBrBthNQ==" hashValue="WFZiVKvtntLJknAM0Qy1WFAAT7pC5yySlRRlN08fWHdQC8GQGb9uhhG1YipjhpKmlJkGAUBtkGBgjEHFkqPw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COUNTIFS(L8:L22,"=0",A8:A22,"P")+COUNTIFS(L8:L22,"",A8:A22,"P")+SUM(Q8:Q22)</f>
        <v>0</v>
      </c>
    </row>
    <row r="8">
      <c r="A8" s="1" t="s">
        <v>73</v>
      </c>
      <c r="C8" s="22" t="s">
        <v>263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137</v>
      </c>
      <c r="E9" s="23" t="s">
        <v>138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78</v>
      </c>
      <c r="B10" s="1">
        <v>1</v>
      </c>
      <c r="C10" s="26" t="s">
        <v>264</v>
      </c>
      <c r="D10" t="s">
        <v>80</v>
      </c>
      <c r="E10" s="27" t="s">
        <v>265</v>
      </c>
      <c r="F10" s="28" t="s">
        <v>152</v>
      </c>
      <c r="G10" s="29">
        <v>85.579999999999998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265</v>
      </c>
    </row>
    <row r="12" ht="38.25">
      <c r="A12" s="1" t="s">
        <v>85</v>
      </c>
      <c r="E12" s="33" t="s">
        <v>202</v>
      </c>
    </row>
    <row r="13" ht="165.75">
      <c r="A13" s="1" t="s">
        <v>87</v>
      </c>
      <c r="E13" s="27" t="s">
        <v>266</v>
      </c>
    </row>
    <row r="14" ht="25.5">
      <c r="A14" s="1" t="s">
        <v>78</v>
      </c>
      <c r="B14" s="1">
        <v>2</v>
      </c>
      <c r="C14" s="26" t="s">
        <v>267</v>
      </c>
      <c r="D14" t="s">
        <v>80</v>
      </c>
      <c r="E14" s="27" t="s">
        <v>268</v>
      </c>
      <c r="F14" s="28" t="s">
        <v>152</v>
      </c>
      <c r="G14" s="29">
        <v>27.419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268</v>
      </c>
    </row>
    <row r="16" ht="38.25">
      <c r="A16" s="1" t="s">
        <v>85</v>
      </c>
      <c r="E16" s="33" t="s">
        <v>269</v>
      </c>
    </row>
    <row r="17" ht="165.75">
      <c r="A17" s="1" t="s">
        <v>87</v>
      </c>
      <c r="E17" s="27" t="s">
        <v>266</v>
      </c>
    </row>
    <row r="18" ht="25.5">
      <c r="A18" s="1" t="s">
        <v>78</v>
      </c>
      <c r="B18" s="1">
        <v>3</v>
      </c>
      <c r="C18" s="26" t="s">
        <v>270</v>
      </c>
      <c r="D18" t="s">
        <v>80</v>
      </c>
      <c r="E18" s="27" t="s">
        <v>271</v>
      </c>
      <c r="F18" s="28" t="s">
        <v>152</v>
      </c>
      <c r="G18" s="29">
        <v>37.832999999999998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83</v>
      </c>
      <c r="E19" s="27" t="s">
        <v>271</v>
      </c>
    </row>
    <row r="20" ht="38.25">
      <c r="A20" s="1" t="s">
        <v>85</v>
      </c>
      <c r="E20" s="33" t="s">
        <v>198</v>
      </c>
    </row>
    <row r="21" ht="165.75">
      <c r="A21" s="1" t="s">
        <v>87</v>
      </c>
      <c r="E21" s="27" t="s">
        <v>266</v>
      </c>
    </row>
  </sheetData>
  <sheetProtection sheet="1" objects="1" scenarios="1" spinCount="100000" saltValue="9R3OWuSlxlq/dsdEJlECO1B8nsK4yZCoLI1RCvUwLCCnMAy/vIf15MdqBakmN2nCoTUJX8PTkhRDnmyXq1ADLg==" hashValue="kl3abEJKsnoC+ARzIJO+QMe8qUqAUIAtJTY4E2fWgwkMkt5dRkncu58F3mRLfBxGsdFq0Cn51QQr8mCRbTsN+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COUNTIFS(L8:L333,"=0",A8:A333,"P")+COUNTIFS(L8:L333,"",A8:A333,"P")+SUM(Q8:Q333)</f>
        <v>0</v>
      </c>
    </row>
    <row r="8">
      <c r="A8" s="1" t="s">
        <v>73</v>
      </c>
      <c r="C8" s="22" t="s">
        <v>272</v>
      </c>
      <c r="E8" s="23" t="s">
        <v>21</v>
      </c>
      <c r="L8" s="24">
        <f>L9+L46+L59+L80+L113+L150+L163+L188+L201+L206+L259+L300</f>
        <v>0</v>
      </c>
      <c r="M8" s="24">
        <f>M9+M46+M59+M80+M113+M150+M163+M188+M201+M206+M259+M300</f>
        <v>0</v>
      </c>
      <c r="N8" s="25"/>
    </row>
    <row r="9">
      <c r="A9" s="1" t="s">
        <v>75</v>
      </c>
      <c r="C9" s="22" t="s">
        <v>273</v>
      </c>
      <c r="E9" s="23" t="s">
        <v>274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78</v>
      </c>
      <c r="B10" s="1">
        <v>1</v>
      </c>
      <c r="C10" s="26" t="s">
        <v>275</v>
      </c>
      <c r="D10" t="s">
        <v>80</v>
      </c>
      <c r="E10" s="27" t="s">
        <v>276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276</v>
      </c>
    </row>
    <row r="12" ht="63.75">
      <c r="A12" s="1" t="s">
        <v>85</v>
      </c>
      <c r="E12" s="33" t="s">
        <v>277</v>
      </c>
    </row>
    <row r="13">
      <c r="A13" s="1" t="s">
        <v>87</v>
      </c>
      <c r="E13" s="27" t="s">
        <v>278</v>
      </c>
    </row>
    <row r="14">
      <c r="A14" s="1" t="s">
        <v>78</v>
      </c>
      <c r="B14" s="1">
        <v>2</v>
      </c>
      <c r="C14" s="26" t="s">
        <v>279</v>
      </c>
      <c r="D14" t="s">
        <v>80</v>
      </c>
      <c r="E14" s="27" t="s">
        <v>280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280</v>
      </c>
    </row>
    <row r="16" ht="63.75">
      <c r="A16" s="1" t="s">
        <v>85</v>
      </c>
      <c r="E16" s="33" t="s">
        <v>281</v>
      </c>
    </row>
    <row r="17">
      <c r="A17" s="1" t="s">
        <v>87</v>
      </c>
      <c r="E17" s="27" t="s">
        <v>282</v>
      </c>
    </row>
    <row r="18">
      <c r="A18" s="1" t="s">
        <v>78</v>
      </c>
      <c r="B18" s="1">
        <v>3</v>
      </c>
      <c r="C18" s="26" t="s">
        <v>283</v>
      </c>
      <c r="D18" t="s">
        <v>80</v>
      </c>
      <c r="E18" s="27" t="s">
        <v>284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284</v>
      </c>
    </row>
    <row r="20" ht="76.5">
      <c r="A20" s="1" t="s">
        <v>85</v>
      </c>
      <c r="E20" s="33" t="s">
        <v>285</v>
      </c>
    </row>
    <row r="21">
      <c r="A21" s="1" t="s">
        <v>87</v>
      </c>
      <c r="E21" s="34" t="s">
        <v>286</v>
      </c>
    </row>
    <row r="22">
      <c r="A22" s="1" t="s">
        <v>78</v>
      </c>
      <c r="B22" s="1">
        <v>4</v>
      </c>
      <c r="C22" s="26" t="s">
        <v>287</v>
      </c>
      <c r="D22" t="s">
        <v>80</v>
      </c>
      <c r="E22" s="27" t="s">
        <v>288</v>
      </c>
      <c r="F22" s="28" t="s">
        <v>82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288</v>
      </c>
    </row>
    <row r="24" ht="63.75">
      <c r="A24" s="1" t="s">
        <v>85</v>
      </c>
      <c r="E24" s="33" t="s">
        <v>289</v>
      </c>
    </row>
    <row r="25">
      <c r="A25" s="1" t="s">
        <v>87</v>
      </c>
      <c r="E25" s="27" t="s">
        <v>88</v>
      </c>
    </row>
    <row r="26">
      <c r="A26" s="1" t="s">
        <v>78</v>
      </c>
      <c r="B26" s="1">
        <v>5</v>
      </c>
      <c r="C26" s="26" t="s">
        <v>290</v>
      </c>
      <c r="D26" t="s">
        <v>80</v>
      </c>
      <c r="E26" s="27" t="s">
        <v>291</v>
      </c>
      <c r="F26" s="28" t="s">
        <v>82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291</v>
      </c>
    </row>
    <row r="28" ht="63.75">
      <c r="A28" s="1" t="s">
        <v>85</v>
      </c>
      <c r="E28" s="33" t="s">
        <v>292</v>
      </c>
    </row>
    <row r="29" ht="25.5">
      <c r="A29" s="1" t="s">
        <v>87</v>
      </c>
      <c r="E29" s="27" t="s">
        <v>293</v>
      </c>
    </row>
    <row r="30">
      <c r="A30" s="1" t="s">
        <v>78</v>
      </c>
      <c r="B30" s="1">
        <v>6</v>
      </c>
      <c r="C30" s="26" t="s">
        <v>294</v>
      </c>
      <c r="D30" t="s">
        <v>80</v>
      </c>
      <c r="E30" s="27" t="s">
        <v>295</v>
      </c>
      <c r="F30" s="28" t="s">
        <v>82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295</v>
      </c>
    </row>
    <row r="32" ht="63.75">
      <c r="A32" s="1" t="s">
        <v>85</v>
      </c>
      <c r="E32" s="33" t="s">
        <v>296</v>
      </c>
    </row>
    <row r="33" ht="102">
      <c r="A33" s="1" t="s">
        <v>87</v>
      </c>
      <c r="E33" s="27" t="s">
        <v>297</v>
      </c>
    </row>
    <row r="34">
      <c r="A34" s="1" t="s">
        <v>78</v>
      </c>
      <c r="B34" s="1">
        <v>7</v>
      </c>
      <c r="C34" s="26" t="s">
        <v>298</v>
      </c>
      <c r="D34" t="s">
        <v>80</v>
      </c>
      <c r="E34" s="27" t="s">
        <v>299</v>
      </c>
      <c r="F34" s="28" t="s">
        <v>82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299</v>
      </c>
    </row>
    <row r="36" ht="63.75">
      <c r="A36" s="1" t="s">
        <v>85</v>
      </c>
      <c r="E36" s="33" t="s">
        <v>300</v>
      </c>
    </row>
    <row r="37" ht="63.75">
      <c r="A37" s="1" t="s">
        <v>87</v>
      </c>
      <c r="E37" s="27" t="s">
        <v>301</v>
      </c>
    </row>
    <row r="38">
      <c r="A38" s="1" t="s">
        <v>78</v>
      </c>
      <c r="B38" s="1">
        <v>8</v>
      </c>
      <c r="C38" s="26" t="s">
        <v>302</v>
      </c>
      <c r="D38" t="s">
        <v>80</v>
      </c>
      <c r="E38" s="27" t="s">
        <v>303</v>
      </c>
      <c r="F38" s="28" t="s">
        <v>158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303</v>
      </c>
    </row>
    <row r="40" ht="63.75">
      <c r="A40" s="1" t="s">
        <v>85</v>
      </c>
      <c r="E40" s="33" t="s">
        <v>304</v>
      </c>
    </row>
    <row r="41" ht="89.25">
      <c r="A41" s="1" t="s">
        <v>87</v>
      </c>
      <c r="E41" s="27" t="s">
        <v>305</v>
      </c>
    </row>
    <row r="42">
      <c r="A42" s="1" t="s">
        <v>78</v>
      </c>
      <c r="B42" s="1">
        <v>9</v>
      </c>
      <c r="C42" s="26" t="s">
        <v>306</v>
      </c>
      <c r="D42" t="s">
        <v>80</v>
      </c>
      <c r="E42" s="27" t="s">
        <v>307</v>
      </c>
      <c r="F42" s="28" t="s">
        <v>158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307</v>
      </c>
    </row>
    <row r="44" ht="51">
      <c r="A44" s="1" t="s">
        <v>85</v>
      </c>
      <c r="E44" s="33" t="s">
        <v>308</v>
      </c>
    </row>
    <row r="45" ht="38.25">
      <c r="A45" s="1" t="s">
        <v>87</v>
      </c>
      <c r="E45" s="27" t="s">
        <v>309</v>
      </c>
    </row>
    <row r="46">
      <c r="A46" s="1" t="s">
        <v>75</v>
      </c>
      <c r="C46" s="22" t="s">
        <v>310</v>
      </c>
      <c r="E46" s="23" t="s">
        <v>311</v>
      </c>
      <c r="L46" s="24">
        <f>SUMIFS(L47:L58,A47:A58,"P")</f>
        <v>0</v>
      </c>
      <c r="M46" s="24">
        <f>SUMIFS(M47:M58,A47:A58,"P")</f>
        <v>0</v>
      </c>
      <c r="N46" s="25"/>
    </row>
    <row r="47">
      <c r="A47" s="1" t="s">
        <v>78</v>
      </c>
      <c r="B47" s="1">
        <v>10</v>
      </c>
      <c r="C47" s="26" t="s">
        <v>312</v>
      </c>
      <c r="D47" t="s">
        <v>80</v>
      </c>
      <c r="E47" s="27" t="s">
        <v>313</v>
      </c>
      <c r="F47" s="28" t="s">
        <v>141</v>
      </c>
      <c r="G47" s="29">
        <v>17.486999999999998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313</v>
      </c>
    </row>
    <row r="49" ht="63.75">
      <c r="A49" s="1" t="s">
        <v>85</v>
      </c>
      <c r="E49" s="33" t="s">
        <v>314</v>
      </c>
    </row>
    <row r="50" ht="63.75">
      <c r="A50" s="1" t="s">
        <v>87</v>
      </c>
      <c r="E50" s="27" t="s">
        <v>315</v>
      </c>
    </row>
    <row r="51">
      <c r="A51" s="1" t="s">
        <v>78</v>
      </c>
      <c r="B51" s="1">
        <v>11</v>
      </c>
      <c r="C51" s="26" t="s">
        <v>316</v>
      </c>
      <c r="D51" t="s">
        <v>80</v>
      </c>
      <c r="E51" s="27" t="s">
        <v>317</v>
      </c>
      <c r="F51" s="28" t="s">
        <v>141</v>
      </c>
      <c r="G51" s="29">
        <v>194.07499999999999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317</v>
      </c>
    </row>
    <row r="53" ht="76.5">
      <c r="A53" s="1" t="s">
        <v>85</v>
      </c>
      <c r="E53" s="33" t="s">
        <v>318</v>
      </c>
    </row>
    <row r="54" ht="369.75">
      <c r="A54" s="1" t="s">
        <v>87</v>
      </c>
      <c r="E54" s="27" t="s">
        <v>319</v>
      </c>
    </row>
    <row r="55">
      <c r="A55" s="1" t="s">
        <v>78</v>
      </c>
      <c r="B55" s="1">
        <v>12</v>
      </c>
      <c r="C55" s="26" t="s">
        <v>320</v>
      </c>
      <c r="D55" t="s">
        <v>80</v>
      </c>
      <c r="E55" s="27" t="s">
        <v>321</v>
      </c>
      <c r="F55" s="28" t="s">
        <v>141</v>
      </c>
      <c r="G55" s="29">
        <v>194.07499999999999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321</v>
      </c>
    </row>
    <row r="57" ht="63.75">
      <c r="A57" s="1" t="s">
        <v>85</v>
      </c>
      <c r="E57" s="33" t="s">
        <v>322</v>
      </c>
    </row>
    <row r="58" ht="191.25">
      <c r="A58" s="1" t="s">
        <v>87</v>
      </c>
      <c r="E58" s="27" t="s">
        <v>323</v>
      </c>
    </row>
    <row r="59">
      <c r="A59" s="1" t="s">
        <v>75</v>
      </c>
      <c r="C59" s="22" t="s">
        <v>324</v>
      </c>
      <c r="E59" s="23" t="s">
        <v>325</v>
      </c>
      <c r="L59" s="24">
        <f>SUMIFS(L60:L79,A60:A79,"P")</f>
        <v>0</v>
      </c>
      <c r="M59" s="24">
        <f>SUMIFS(M60:M79,A60:A79,"P")</f>
        <v>0</v>
      </c>
      <c r="N59" s="25"/>
    </row>
    <row r="60">
      <c r="A60" s="1" t="s">
        <v>78</v>
      </c>
      <c r="B60" s="1">
        <v>13</v>
      </c>
      <c r="C60" s="26" t="s">
        <v>326</v>
      </c>
      <c r="D60" t="s">
        <v>80</v>
      </c>
      <c r="E60" s="27" t="s">
        <v>327</v>
      </c>
      <c r="F60" s="28" t="s">
        <v>152</v>
      </c>
      <c r="G60" s="29">
        <v>280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327</v>
      </c>
    </row>
    <row r="62" ht="89.25">
      <c r="A62" s="1" t="s">
        <v>85</v>
      </c>
      <c r="E62" s="33" t="s">
        <v>328</v>
      </c>
    </row>
    <row r="63" ht="51">
      <c r="A63" s="1" t="s">
        <v>87</v>
      </c>
      <c r="E63" s="27" t="s">
        <v>329</v>
      </c>
    </row>
    <row r="64">
      <c r="A64" s="1" t="s">
        <v>78</v>
      </c>
      <c r="B64" s="1">
        <v>14</v>
      </c>
      <c r="C64" s="26" t="s">
        <v>330</v>
      </c>
      <c r="D64" t="s">
        <v>80</v>
      </c>
      <c r="E64" s="27" t="s">
        <v>331</v>
      </c>
      <c r="F64" s="28" t="s">
        <v>152</v>
      </c>
      <c r="G64" s="29">
        <v>280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331</v>
      </c>
    </row>
    <row r="66" ht="114.75">
      <c r="A66" s="1" t="s">
        <v>85</v>
      </c>
      <c r="E66" s="33" t="s">
        <v>332</v>
      </c>
    </row>
    <row r="67" ht="63.75">
      <c r="A67" s="1" t="s">
        <v>87</v>
      </c>
      <c r="E67" s="27" t="s">
        <v>333</v>
      </c>
    </row>
    <row r="68">
      <c r="A68" s="1" t="s">
        <v>78</v>
      </c>
      <c r="B68" s="1">
        <v>15</v>
      </c>
      <c r="C68" s="26" t="s">
        <v>334</v>
      </c>
      <c r="D68" t="s">
        <v>80</v>
      </c>
      <c r="E68" s="27" t="s">
        <v>335</v>
      </c>
      <c r="F68" s="28" t="s">
        <v>152</v>
      </c>
      <c r="G68" s="29">
        <v>450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335</v>
      </c>
    </row>
    <row r="70" ht="102">
      <c r="A70" s="1" t="s">
        <v>85</v>
      </c>
      <c r="E70" s="33" t="s">
        <v>336</v>
      </c>
    </row>
    <row r="71" ht="63.75">
      <c r="A71" s="1" t="s">
        <v>87</v>
      </c>
      <c r="E71" s="27" t="s">
        <v>333</v>
      </c>
    </row>
    <row r="72">
      <c r="A72" s="1" t="s">
        <v>78</v>
      </c>
      <c r="B72" s="1">
        <v>16</v>
      </c>
      <c r="C72" s="26" t="s">
        <v>337</v>
      </c>
      <c r="D72" t="s">
        <v>80</v>
      </c>
      <c r="E72" s="27" t="s">
        <v>338</v>
      </c>
      <c r="F72" s="28" t="s">
        <v>141</v>
      </c>
      <c r="G72" s="29">
        <v>3.6019999999999999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338</v>
      </c>
    </row>
    <row r="74" ht="127.5">
      <c r="A74" s="1" t="s">
        <v>85</v>
      </c>
      <c r="E74" s="33" t="s">
        <v>339</v>
      </c>
    </row>
    <row r="75" ht="76.5">
      <c r="A75" s="1" t="s">
        <v>87</v>
      </c>
      <c r="E75" s="27" t="s">
        <v>340</v>
      </c>
    </row>
    <row r="76">
      <c r="A76" s="1" t="s">
        <v>78</v>
      </c>
      <c r="B76" s="1">
        <v>17</v>
      </c>
      <c r="C76" s="26" t="s">
        <v>341</v>
      </c>
      <c r="D76" t="s">
        <v>80</v>
      </c>
      <c r="E76" s="27" t="s">
        <v>342</v>
      </c>
      <c r="F76" s="28" t="s">
        <v>158</v>
      </c>
      <c r="G76" s="29">
        <v>351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342</v>
      </c>
    </row>
    <row r="78" ht="76.5">
      <c r="A78" s="1" t="s">
        <v>85</v>
      </c>
      <c r="E78" s="33" t="s">
        <v>343</v>
      </c>
    </row>
    <row r="79" ht="63.75">
      <c r="A79" s="1" t="s">
        <v>87</v>
      </c>
      <c r="E79" s="27" t="s">
        <v>344</v>
      </c>
    </row>
    <row r="80">
      <c r="A80" s="1" t="s">
        <v>75</v>
      </c>
      <c r="C80" s="22" t="s">
        <v>345</v>
      </c>
      <c r="E80" s="23" t="s">
        <v>346</v>
      </c>
      <c r="L80" s="24">
        <f>SUMIFS(L81:L112,A81:A112,"P")</f>
        <v>0</v>
      </c>
      <c r="M80" s="24">
        <f>SUMIFS(M81:M112,A81:A112,"P")</f>
        <v>0</v>
      </c>
      <c r="N80" s="25"/>
    </row>
    <row r="81">
      <c r="A81" s="1" t="s">
        <v>78</v>
      </c>
      <c r="B81" s="1">
        <v>18</v>
      </c>
      <c r="C81" s="26" t="s">
        <v>347</v>
      </c>
      <c r="D81" t="s">
        <v>80</v>
      </c>
      <c r="E81" s="27" t="s">
        <v>348</v>
      </c>
      <c r="F81" s="28" t="s">
        <v>141</v>
      </c>
      <c r="G81" s="29">
        <v>1.8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142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83</v>
      </c>
      <c r="E82" s="27" t="s">
        <v>348</v>
      </c>
    </row>
    <row r="83" ht="102">
      <c r="A83" s="1" t="s">
        <v>85</v>
      </c>
      <c r="E83" s="33" t="s">
        <v>349</v>
      </c>
    </row>
    <row r="84" ht="369.75">
      <c r="A84" s="1" t="s">
        <v>87</v>
      </c>
      <c r="E84" s="27" t="s">
        <v>350</v>
      </c>
    </row>
    <row r="85">
      <c r="A85" s="1" t="s">
        <v>78</v>
      </c>
      <c r="B85" s="1">
        <v>19</v>
      </c>
      <c r="C85" s="26" t="s">
        <v>351</v>
      </c>
      <c r="D85" t="s">
        <v>80</v>
      </c>
      <c r="E85" s="27" t="s">
        <v>352</v>
      </c>
      <c r="F85" s="28" t="s">
        <v>141</v>
      </c>
      <c r="G85" s="29">
        <v>6.2000000000000002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142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83</v>
      </c>
      <c r="E86" s="27" t="s">
        <v>352</v>
      </c>
    </row>
    <row r="87" ht="89.25">
      <c r="A87" s="1" t="s">
        <v>85</v>
      </c>
      <c r="E87" s="33" t="s">
        <v>353</v>
      </c>
    </row>
    <row r="88" ht="357">
      <c r="A88" s="1" t="s">
        <v>87</v>
      </c>
      <c r="E88" s="27" t="s">
        <v>354</v>
      </c>
    </row>
    <row r="89">
      <c r="A89" s="1" t="s">
        <v>78</v>
      </c>
      <c r="B89" s="1">
        <v>20</v>
      </c>
      <c r="C89" s="26" t="s">
        <v>355</v>
      </c>
      <c r="D89" t="s">
        <v>80</v>
      </c>
      <c r="E89" s="27" t="s">
        <v>356</v>
      </c>
      <c r="F89" s="28" t="s">
        <v>141</v>
      </c>
      <c r="G89" s="29">
        <v>16.800000000000001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356</v>
      </c>
    </row>
    <row r="91" ht="76.5">
      <c r="A91" s="1" t="s">
        <v>85</v>
      </c>
      <c r="E91" s="33" t="s">
        <v>357</v>
      </c>
    </row>
    <row r="92" ht="357">
      <c r="A92" s="1" t="s">
        <v>87</v>
      </c>
      <c r="E92" s="27" t="s">
        <v>354</v>
      </c>
    </row>
    <row r="93">
      <c r="A93" s="1" t="s">
        <v>78</v>
      </c>
      <c r="B93" s="1">
        <v>21</v>
      </c>
      <c r="C93" s="26" t="s">
        <v>358</v>
      </c>
      <c r="D93" t="s">
        <v>80</v>
      </c>
      <c r="E93" s="27" t="s">
        <v>359</v>
      </c>
      <c r="F93" s="28" t="s">
        <v>99</v>
      </c>
      <c r="G93" s="29">
        <v>5.484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359</v>
      </c>
    </row>
    <row r="95" ht="76.5">
      <c r="A95" s="1" t="s">
        <v>85</v>
      </c>
      <c r="E95" s="33" t="s">
        <v>360</v>
      </c>
    </row>
    <row r="96" ht="267.75">
      <c r="A96" s="1" t="s">
        <v>87</v>
      </c>
      <c r="E96" s="27" t="s">
        <v>361</v>
      </c>
    </row>
    <row r="97">
      <c r="A97" s="1" t="s">
        <v>78</v>
      </c>
      <c r="B97" s="1">
        <v>22</v>
      </c>
      <c r="C97" s="26" t="s">
        <v>362</v>
      </c>
      <c r="D97" t="s">
        <v>80</v>
      </c>
      <c r="E97" s="27" t="s">
        <v>363</v>
      </c>
      <c r="F97" s="28" t="s">
        <v>141</v>
      </c>
      <c r="G97" s="29">
        <v>42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363</v>
      </c>
    </row>
    <row r="99" ht="76.5">
      <c r="A99" s="1" t="s">
        <v>85</v>
      </c>
      <c r="E99" s="33" t="s">
        <v>364</v>
      </c>
    </row>
    <row r="100" ht="357">
      <c r="A100" s="1" t="s">
        <v>87</v>
      </c>
      <c r="E100" s="27" t="s">
        <v>354</v>
      </c>
    </row>
    <row r="101">
      <c r="A101" s="1" t="s">
        <v>78</v>
      </c>
      <c r="B101" s="1">
        <v>23</v>
      </c>
      <c r="C101" s="26" t="s">
        <v>365</v>
      </c>
      <c r="D101" t="s">
        <v>80</v>
      </c>
      <c r="E101" s="27" t="s">
        <v>366</v>
      </c>
      <c r="F101" s="28" t="s">
        <v>99</v>
      </c>
      <c r="G101" s="29">
        <v>6.2270000000000003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366</v>
      </c>
    </row>
    <row r="103" ht="63.75">
      <c r="A103" s="1" t="s">
        <v>85</v>
      </c>
      <c r="E103" s="33" t="s">
        <v>367</v>
      </c>
    </row>
    <row r="104" ht="267.75">
      <c r="A104" s="1" t="s">
        <v>87</v>
      </c>
      <c r="E104" s="27" t="s">
        <v>361</v>
      </c>
    </row>
    <row r="105">
      <c r="A105" s="1" t="s">
        <v>78</v>
      </c>
      <c r="B105" s="1">
        <v>24</v>
      </c>
      <c r="C105" s="26" t="s">
        <v>368</v>
      </c>
      <c r="D105" t="s">
        <v>80</v>
      </c>
      <c r="E105" s="27" t="s">
        <v>369</v>
      </c>
      <c r="F105" s="28" t="s">
        <v>158</v>
      </c>
      <c r="G105" s="29">
        <v>19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369</v>
      </c>
    </row>
    <row r="107" ht="63.75">
      <c r="A107" s="1" t="s">
        <v>85</v>
      </c>
      <c r="E107" s="33" t="s">
        <v>370</v>
      </c>
    </row>
    <row r="108" ht="357">
      <c r="A108" s="1" t="s">
        <v>87</v>
      </c>
      <c r="E108" s="27" t="s">
        <v>371</v>
      </c>
    </row>
    <row r="109">
      <c r="A109" s="1" t="s">
        <v>78</v>
      </c>
      <c r="B109" s="1">
        <v>25</v>
      </c>
      <c r="C109" s="26" t="s">
        <v>372</v>
      </c>
      <c r="D109" t="s">
        <v>80</v>
      </c>
      <c r="E109" s="27" t="s">
        <v>373</v>
      </c>
      <c r="F109" s="28" t="s">
        <v>158</v>
      </c>
      <c r="G109" s="29">
        <v>5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373</v>
      </c>
    </row>
    <row r="111" ht="63.75">
      <c r="A111" s="1" t="s">
        <v>85</v>
      </c>
      <c r="E111" s="33" t="s">
        <v>374</v>
      </c>
    </row>
    <row r="112" ht="409.5">
      <c r="A112" s="1" t="s">
        <v>87</v>
      </c>
      <c r="E112" s="27" t="s">
        <v>375</v>
      </c>
    </row>
    <row r="113">
      <c r="A113" s="1" t="s">
        <v>75</v>
      </c>
      <c r="C113" s="22" t="s">
        <v>376</v>
      </c>
      <c r="E113" s="23" t="s">
        <v>377</v>
      </c>
      <c r="L113" s="24">
        <f>SUMIFS(L114:L149,A114:A149,"P")</f>
        <v>0</v>
      </c>
      <c r="M113" s="24">
        <f>SUMIFS(M114:M149,A114:A149,"P")</f>
        <v>0</v>
      </c>
      <c r="N113" s="25"/>
    </row>
    <row r="114">
      <c r="A114" s="1" t="s">
        <v>78</v>
      </c>
      <c r="B114" s="1">
        <v>26</v>
      </c>
      <c r="C114" s="26" t="s">
        <v>378</v>
      </c>
      <c r="D114" t="s">
        <v>80</v>
      </c>
      <c r="E114" s="27" t="s">
        <v>379</v>
      </c>
      <c r="F114" s="28" t="s">
        <v>141</v>
      </c>
      <c r="G114" s="29">
        <v>76.900000000000006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379</v>
      </c>
    </row>
    <row r="116" ht="127.5">
      <c r="A116" s="1" t="s">
        <v>85</v>
      </c>
      <c r="E116" s="33" t="s">
        <v>380</v>
      </c>
    </row>
    <row r="117" ht="357">
      <c r="A117" s="1" t="s">
        <v>87</v>
      </c>
      <c r="E117" s="27" t="s">
        <v>381</v>
      </c>
    </row>
    <row r="118">
      <c r="A118" s="1" t="s">
        <v>78</v>
      </c>
      <c r="B118" s="1">
        <v>27</v>
      </c>
      <c r="C118" s="26" t="s">
        <v>382</v>
      </c>
      <c r="D118" t="s">
        <v>80</v>
      </c>
      <c r="E118" s="27" t="s">
        <v>383</v>
      </c>
      <c r="F118" s="28" t="s">
        <v>99</v>
      </c>
      <c r="G118" s="29">
        <v>11.254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383</v>
      </c>
    </row>
    <row r="120" ht="76.5">
      <c r="A120" s="1" t="s">
        <v>85</v>
      </c>
      <c r="E120" s="33" t="s">
        <v>384</v>
      </c>
    </row>
    <row r="121" ht="267.75">
      <c r="A121" s="1" t="s">
        <v>87</v>
      </c>
      <c r="E121" s="27" t="s">
        <v>385</v>
      </c>
    </row>
    <row r="122">
      <c r="A122" s="1" t="s">
        <v>78</v>
      </c>
      <c r="B122" s="1">
        <v>28</v>
      </c>
      <c r="C122" s="26" t="s">
        <v>386</v>
      </c>
      <c r="D122" t="s">
        <v>80</v>
      </c>
      <c r="E122" s="27" t="s">
        <v>387</v>
      </c>
      <c r="F122" s="28" t="s">
        <v>158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387</v>
      </c>
    </row>
    <row r="124" ht="63.75">
      <c r="A124" s="1" t="s">
        <v>85</v>
      </c>
      <c r="E124" s="33" t="s">
        <v>388</v>
      </c>
    </row>
    <row r="125" ht="76.5">
      <c r="A125" s="1" t="s">
        <v>87</v>
      </c>
      <c r="E125" s="27" t="s">
        <v>389</v>
      </c>
    </row>
    <row r="126">
      <c r="A126" s="1" t="s">
        <v>78</v>
      </c>
      <c r="B126" s="1">
        <v>29</v>
      </c>
      <c r="C126" s="26" t="s">
        <v>390</v>
      </c>
      <c r="D126" t="s">
        <v>80</v>
      </c>
      <c r="E126" s="27" t="s">
        <v>391</v>
      </c>
      <c r="F126" s="28" t="s">
        <v>158</v>
      </c>
      <c r="G126" s="29">
        <v>16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391</v>
      </c>
    </row>
    <row r="128" ht="63.75">
      <c r="A128" s="1" t="s">
        <v>85</v>
      </c>
      <c r="E128" s="33" t="s">
        <v>392</v>
      </c>
    </row>
    <row r="129" ht="229.5">
      <c r="A129" s="1" t="s">
        <v>87</v>
      </c>
      <c r="E129" s="27" t="s">
        <v>393</v>
      </c>
    </row>
    <row r="130">
      <c r="A130" s="1" t="s">
        <v>78</v>
      </c>
      <c r="B130" s="1">
        <v>30</v>
      </c>
      <c r="C130" s="26" t="s">
        <v>394</v>
      </c>
      <c r="D130" t="s">
        <v>80</v>
      </c>
      <c r="E130" s="27" t="s">
        <v>395</v>
      </c>
      <c r="F130" s="28" t="s">
        <v>158</v>
      </c>
      <c r="G130" s="29">
        <v>16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395</v>
      </c>
    </row>
    <row r="132" ht="63.75">
      <c r="A132" s="1" t="s">
        <v>85</v>
      </c>
      <c r="E132" s="33" t="s">
        <v>396</v>
      </c>
    </row>
    <row r="133" ht="51">
      <c r="A133" s="1" t="s">
        <v>87</v>
      </c>
      <c r="E133" s="27" t="s">
        <v>397</v>
      </c>
    </row>
    <row r="134">
      <c r="A134" s="1" t="s">
        <v>78</v>
      </c>
      <c r="B134" s="1">
        <v>31</v>
      </c>
      <c r="C134" s="26" t="s">
        <v>398</v>
      </c>
      <c r="D134" t="s">
        <v>80</v>
      </c>
      <c r="E134" s="27" t="s">
        <v>399</v>
      </c>
      <c r="F134" s="28" t="s">
        <v>141</v>
      </c>
      <c r="G134" s="29">
        <v>1.1439999999999999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399</v>
      </c>
    </row>
    <row r="136" ht="76.5">
      <c r="A136" s="1" t="s">
        <v>85</v>
      </c>
      <c r="E136" s="33" t="s">
        <v>400</v>
      </c>
    </row>
    <row r="137" ht="25.5">
      <c r="A137" s="1" t="s">
        <v>87</v>
      </c>
      <c r="E137" s="27" t="s">
        <v>401</v>
      </c>
    </row>
    <row r="138">
      <c r="A138" s="1" t="s">
        <v>78</v>
      </c>
      <c r="B138" s="1">
        <v>32</v>
      </c>
      <c r="C138" s="26" t="s">
        <v>402</v>
      </c>
      <c r="D138" t="s">
        <v>80</v>
      </c>
      <c r="E138" s="27" t="s">
        <v>403</v>
      </c>
      <c r="F138" s="28" t="s">
        <v>141</v>
      </c>
      <c r="G138" s="29">
        <v>147.30500000000001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403</v>
      </c>
    </row>
    <row r="140" ht="76.5">
      <c r="A140" s="1" t="s">
        <v>85</v>
      </c>
      <c r="E140" s="33" t="s">
        <v>404</v>
      </c>
    </row>
    <row r="141" ht="38.25">
      <c r="A141" s="1" t="s">
        <v>87</v>
      </c>
      <c r="E141" s="27" t="s">
        <v>405</v>
      </c>
    </row>
    <row r="142" ht="25.5">
      <c r="A142" s="1" t="s">
        <v>78</v>
      </c>
      <c r="B142" s="1">
        <v>33</v>
      </c>
      <c r="C142" s="26" t="s">
        <v>406</v>
      </c>
      <c r="D142" t="s">
        <v>80</v>
      </c>
      <c r="E142" s="27" t="s">
        <v>407</v>
      </c>
      <c r="F142" s="28" t="s">
        <v>99</v>
      </c>
      <c r="G142" s="29">
        <v>101.779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25.5">
      <c r="A143" s="1" t="s">
        <v>83</v>
      </c>
      <c r="E143" s="27" t="s">
        <v>407</v>
      </c>
    </row>
    <row r="144" ht="63.75">
      <c r="A144" s="1" t="s">
        <v>85</v>
      </c>
      <c r="E144" s="33" t="s">
        <v>408</v>
      </c>
    </row>
    <row r="145" ht="178.5">
      <c r="A145" s="1" t="s">
        <v>87</v>
      </c>
      <c r="E145" s="27" t="s">
        <v>409</v>
      </c>
    </row>
    <row r="146" ht="25.5">
      <c r="A146" s="1" t="s">
        <v>78</v>
      </c>
      <c r="B146" s="1">
        <v>34</v>
      </c>
      <c r="C146" s="26" t="s">
        <v>410</v>
      </c>
      <c r="D146" t="s">
        <v>80</v>
      </c>
      <c r="E146" s="27" t="s">
        <v>411</v>
      </c>
      <c r="F146" s="28" t="s">
        <v>99</v>
      </c>
      <c r="G146" s="29">
        <v>101.779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25.5">
      <c r="A147" s="1" t="s">
        <v>83</v>
      </c>
      <c r="E147" s="27" t="s">
        <v>411</v>
      </c>
    </row>
    <row r="148" ht="76.5">
      <c r="A148" s="1" t="s">
        <v>85</v>
      </c>
      <c r="E148" s="33" t="s">
        <v>412</v>
      </c>
    </row>
    <row r="149" ht="191.25">
      <c r="A149" s="1" t="s">
        <v>87</v>
      </c>
      <c r="E149" s="27" t="s">
        <v>413</v>
      </c>
    </row>
    <row r="150">
      <c r="A150" s="1" t="s">
        <v>75</v>
      </c>
      <c r="C150" s="22" t="s">
        <v>414</v>
      </c>
      <c r="E150" s="23" t="s">
        <v>415</v>
      </c>
      <c r="L150" s="24">
        <f>SUMIFS(L151:L162,A151:A162,"P")</f>
        <v>0</v>
      </c>
      <c r="M150" s="24">
        <f>SUMIFS(M151:M162,A151:A162,"P")</f>
        <v>0</v>
      </c>
      <c r="N150" s="25"/>
    </row>
    <row r="151" ht="25.5">
      <c r="A151" s="1" t="s">
        <v>78</v>
      </c>
      <c r="B151" s="1">
        <v>35</v>
      </c>
      <c r="C151" s="26" t="s">
        <v>416</v>
      </c>
      <c r="D151" t="s">
        <v>80</v>
      </c>
      <c r="E151" s="27" t="s">
        <v>417</v>
      </c>
      <c r="F151" s="28" t="s">
        <v>259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83</v>
      </c>
      <c r="E152" s="27" t="s">
        <v>417</v>
      </c>
    </row>
    <row r="153" ht="63.75">
      <c r="A153" s="1" t="s">
        <v>85</v>
      </c>
      <c r="E153" s="33" t="s">
        <v>418</v>
      </c>
    </row>
    <row r="154" ht="63.75">
      <c r="A154" s="1" t="s">
        <v>87</v>
      </c>
      <c r="E154" s="27" t="s">
        <v>419</v>
      </c>
    </row>
    <row r="155">
      <c r="A155" s="1" t="s">
        <v>78</v>
      </c>
      <c r="B155" s="1">
        <v>36</v>
      </c>
      <c r="C155" s="26" t="s">
        <v>420</v>
      </c>
      <c r="D155" t="s">
        <v>80</v>
      </c>
      <c r="E155" s="27" t="s">
        <v>421</v>
      </c>
      <c r="F155" s="28" t="s">
        <v>259</v>
      </c>
      <c r="G155" s="29">
        <v>20.655000000000001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421</v>
      </c>
    </row>
    <row r="157" ht="63.75">
      <c r="A157" s="1" t="s">
        <v>85</v>
      </c>
      <c r="E157" s="33" t="s">
        <v>422</v>
      </c>
    </row>
    <row r="158" ht="127.5">
      <c r="A158" s="1" t="s">
        <v>87</v>
      </c>
      <c r="E158" s="27" t="s">
        <v>423</v>
      </c>
    </row>
    <row r="159" ht="25.5">
      <c r="A159" s="1" t="s">
        <v>78</v>
      </c>
      <c r="B159" s="1">
        <v>37</v>
      </c>
      <c r="C159" s="26" t="s">
        <v>424</v>
      </c>
      <c r="D159" t="s">
        <v>80</v>
      </c>
      <c r="E159" s="27" t="s">
        <v>425</v>
      </c>
      <c r="F159" s="28" t="s">
        <v>259</v>
      </c>
      <c r="G159" s="29">
        <v>178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425</v>
      </c>
    </row>
    <row r="161" ht="76.5">
      <c r="A161" s="1" t="s">
        <v>85</v>
      </c>
      <c r="E161" s="33" t="s">
        <v>426</v>
      </c>
    </row>
    <row r="162" ht="63.75">
      <c r="A162" s="1" t="s">
        <v>87</v>
      </c>
      <c r="E162" s="27" t="s">
        <v>419</v>
      </c>
    </row>
    <row r="163">
      <c r="A163" s="1" t="s">
        <v>75</v>
      </c>
      <c r="C163" s="22" t="s">
        <v>427</v>
      </c>
      <c r="E163" s="23" t="s">
        <v>428</v>
      </c>
      <c r="L163" s="24">
        <f>SUMIFS(L164:L187,A164:A187,"P")</f>
        <v>0</v>
      </c>
      <c r="M163" s="24">
        <f>SUMIFS(M164:M187,A164:A187,"P")</f>
        <v>0</v>
      </c>
      <c r="N163" s="25"/>
    </row>
    <row r="164" ht="25.5">
      <c r="A164" s="1" t="s">
        <v>78</v>
      </c>
      <c r="B164" s="1">
        <v>38</v>
      </c>
      <c r="C164" s="26" t="s">
        <v>429</v>
      </c>
      <c r="D164" t="s">
        <v>80</v>
      </c>
      <c r="E164" s="27" t="s">
        <v>430</v>
      </c>
      <c r="F164" s="28" t="s">
        <v>259</v>
      </c>
      <c r="G164" s="29">
        <v>228.13999999999999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83</v>
      </c>
      <c r="E165" s="27" t="s">
        <v>430</v>
      </c>
    </row>
    <row r="166" ht="102">
      <c r="A166" s="1" t="s">
        <v>85</v>
      </c>
      <c r="E166" s="33" t="s">
        <v>431</v>
      </c>
    </row>
    <row r="167" ht="191.25">
      <c r="A167" s="1" t="s">
        <v>87</v>
      </c>
      <c r="E167" s="27" t="s">
        <v>432</v>
      </c>
    </row>
    <row r="168" ht="25.5">
      <c r="A168" s="1" t="s">
        <v>78</v>
      </c>
      <c r="B168" s="1">
        <v>39</v>
      </c>
      <c r="C168" s="26" t="s">
        <v>433</v>
      </c>
      <c r="D168" t="s">
        <v>80</v>
      </c>
      <c r="E168" s="27" t="s">
        <v>434</v>
      </c>
      <c r="F168" s="28" t="s">
        <v>259</v>
      </c>
      <c r="G168" s="29">
        <v>205.74000000000001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83</v>
      </c>
      <c r="E169" s="27" t="s">
        <v>434</v>
      </c>
    </row>
    <row r="170" ht="89.25">
      <c r="A170" s="1" t="s">
        <v>85</v>
      </c>
      <c r="E170" s="33" t="s">
        <v>435</v>
      </c>
    </row>
    <row r="171" ht="191.25">
      <c r="A171" s="1" t="s">
        <v>87</v>
      </c>
      <c r="E171" s="27" t="s">
        <v>432</v>
      </c>
    </row>
    <row r="172">
      <c r="A172" s="1" t="s">
        <v>78</v>
      </c>
      <c r="B172" s="1">
        <v>40</v>
      </c>
      <c r="C172" s="26" t="s">
        <v>436</v>
      </c>
      <c r="D172" t="s">
        <v>80</v>
      </c>
      <c r="E172" s="27" t="s">
        <v>437</v>
      </c>
      <c r="F172" s="28" t="s">
        <v>259</v>
      </c>
      <c r="G172" s="29">
        <v>205.74000000000001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437</v>
      </c>
    </row>
    <row r="174" ht="89.25">
      <c r="A174" s="1" t="s">
        <v>85</v>
      </c>
      <c r="E174" s="33" t="s">
        <v>438</v>
      </c>
    </row>
    <row r="175" ht="38.25">
      <c r="A175" s="1" t="s">
        <v>87</v>
      </c>
      <c r="E175" s="27" t="s">
        <v>439</v>
      </c>
    </row>
    <row r="176">
      <c r="A176" s="1" t="s">
        <v>78</v>
      </c>
      <c r="B176" s="1">
        <v>41</v>
      </c>
      <c r="C176" s="26" t="s">
        <v>440</v>
      </c>
      <c r="D176" t="s">
        <v>80</v>
      </c>
      <c r="E176" s="27" t="s">
        <v>441</v>
      </c>
      <c r="F176" s="28" t="s">
        <v>259</v>
      </c>
      <c r="G176" s="29">
        <v>187.65199999999999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441</v>
      </c>
    </row>
    <row r="178" ht="76.5">
      <c r="A178" s="1" t="s">
        <v>85</v>
      </c>
      <c r="E178" s="33" t="s">
        <v>442</v>
      </c>
    </row>
    <row r="179" ht="38.25">
      <c r="A179" s="1" t="s">
        <v>87</v>
      </c>
      <c r="E179" s="27" t="s">
        <v>439</v>
      </c>
    </row>
    <row r="180">
      <c r="A180" s="1" t="s">
        <v>78</v>
      </c>
      <c r="B180" s="1">
        <v>42</v>
      </c>
      <c r="C180" s="26" t="s">
        <v>443</v>
      </c>
      <c r="D180" t="s">
        <v>80</v>
      </c>
      <c r="E180" s="27" t="s">
        <v>444</v>
      </c>
      <c r="F180" s="28" t="s">
        <v>259</v>
      </c>
      <c r="G180" s="29">
        <v>189.572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83</v>
      </c>
      <c r="E181" s="27" t="s">
        <v>444</v>
      </c>
    </row>
    <row r="182" ht="89.25">
      <c r="A182" s="1" t="s">
        <v>85</v>
      </c>
      <c r="E182" s="33" t="s">
        <v>445</v>
      </c>
    </row>
    <row r="183" ht="191.25">
      <c r="A183" s="1" t="s">
        <v>87</v>
      </c>
      <c r="E183" s="27" t="s">
        <v>446</v>
      </c>
    </row>
    <row r="184">
      <c r="A184" s="1" t="s">
        <v>78</v>
      </c>
      <c r="B184" s="1">
        <v>43</v>
      </c>
      <c r="C184" s="26" t="s">
        <v>447</v>
      </c>
      <c r="D184" t="s">
        <v>80</v>
      </c>
      <c r="E184" s="27" t="s">
        <v>448</v>
      </c>
      <c r="F184" s="28" t="s">
        <v>141</v>
      </c>
      <c r="G184" s="29">
        <v>1.786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83</v>
      </c>
      <c r="E185" s="27" t="s">
        <v>448</v>
      </c>
    </row>
    <row r="186" ht="89.25">
      <c r="A186" s="1" t="s">
        <v>85</v>
      </c>
      <c r="E186" s="33" t="s">
        <v>449</v>
      </c>
    </row>
    <row r="187" ht="191.25">
      <c r="A187" s="1" t="s">
        <v>87</v>
      </c>
      <c r="E187" s="27" t="s">
        <v>432</v>
      </c>
    </row>
    <row r="188">
      <c r="A188" s="1" t="s">
        <v>75</v>
      </c>
      <c r="C188" s="22" t="s">
        <v>450</v>
      </c>
      <c r="E188" s="23" t="s">
        <v>451</v>
      </c>
      <c r="L188" s="24">
        <f>SUMIFS(L189:L200,A189:A200,"P")</f>
        <v>0</v>
      </c>
      <c r="M188" s="24">
        <f>SUMIFS(M189:M200,A189:A200,"P")</f>
        <v>0</v>
      </c>
      <c r="N188" s="25"/>
    </row>
    <row r="189">
      <c r="A189" s="1" t="s">
        <v>78</v>
      </c>
      <c r="B189" s="1">
        <v>44</v>
      </c>
      <c r="C189" s="26" t="s">
        <v>452</v>
      </c>
      <c r="D189" t="s">
        <v>80</v>
      </c>
      <c r="E189" s="27" t="s">
        <v>453</v>
      </c>
      <c r="F189" s="28" t="s">
        <v>259</v>
      </c>
      <c r="G189" s="29">
        <v>178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83</v>
      </c>
      <c r="E190" s="27" t="s">
        <v>453</v>
      </c>
    </row>
    <row r="191" ht="76.5">
      <c r="A191" s="1" t="s">
        <v>85</v>
      </c>
      <c r="E191" s="33" t="s">
        <v>454</v>
      </c>
    </row>
    <row r="192" ht="76.5">
      <c r="A192" s="1" t="s">
        <v>87</v>
      </c>
      <c r="E192" s="27" t="s">
        <v>455</v>
      </c>
    </row>
    <row r="193">
      <c r="A193" s="1" t="s">
        <v>78</v>
      </c>
      <c r="B193" s="1">
        <v>78</v>
      </c>
      <c r="C193" s="26" t="s">
        <v>456</v>
      </c>
      <c r="D193" t="s">
        <v>80</v>
      </c>
      <c r="E193" s="27" t="s">
        <v>457</v>
      </c>
      <c r="F193" s="28" t="s">
        <v>259</v>
      </c>
      <c r="G193" s="29">
        <v>571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457</v>
      </c>
    </row>
    <row r="195">
      <c r="A195" s="1" t="s">
        <v>85</v>
      </c>
    </row>
    <row r="196" ht="51">
      <c r="A196" s="1" t="s">
        <v>87</v>
      </c>
      <c r="E196" s="27" t="s">
        <v>458</v>
      </c>
    </row>
    <row r="197">
      <c r="A197" s="1" t="s">
        <v>78</v>
      </c>
      <c r="B197" s="1">
        <v>45</v>
      </c>
      <c r="C197" s="26" t="s">
        <v>459</v>
      </c>
      <c r="D197" t="s">
        <v>80</v>
      </c>
      <c r="E197" s="27" t="s">
        <v>460</v>
      </c>
      <c r="F197" s="28" t="s">
        <v>259</v>
      </c>
      <c r="G197" s="29">
        <v>250.05699999999999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80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83</v>
      </c>
      <c r="E198" s="27" t="s">
        <v>460</v>
      </c>
    </row>
    <row r="199" ht="89.25">
      <c r="A199" s="1" t="s">
        <v>85</v>
      </c>
      <c r="E199" s="33" t="s">
        <v>461</v>
      </c>
    </row>
    <row r="200" ht="51">
      <c r="A200" s="1" t="s">
        <v>87</v>
      </c>
      <c r="E200" s="27" t="s">
        <v>462</v>
      </c>
    </row>
    <row r="201">
      <c r="A201" s="1" t="s">
        <v>75</v>
      </c>
      <c r="C201" s="22" t="s">
        <v>463</v>
      </c>
      <c r="E201" s="23" t="s">
        <v>464</v>
      </c>
      <c r="L201" s="24">
        <f>SUMIFS(L202:L205,A202:A205,"P")</f>
        <v>0</v>
      </c>
      <c r="M201" s="24">
        <f>SUMIFS(M202:M205,A202:A205,"P")</f>
        <v>0</v>
      </c>
      <c r="N201" s="25"/>
    </row>
    <row r="202">
      <c r="A202" s="1" t="s">
        <v>78</v>
      </c>
      <c r="B202" s="1">
        <v>46</v>
      </c>
      <c r="C202" s="26" t="s">
        <v>465</v>
      </c>
      <c r="D202" t="s">
        <v>80</v>
      </c>
      <c r="E202" s="27" t="s">
        <v>466</v>
      </c>
      <c r="F202" s="28" t="s">
        <v>152</v>
      </c>
      <c r="G202" s="29">
        <v>558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142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83</v>
      </c>
      <c r="E203" s="27" t="s">
        <v>466</v>
      </c>
    </row>
    <row r="204" ht="63.75">
      <c r="A204" s="1" t="s">
        <v>85</v>
      </c>
      <c r="E204" s="33" t="s">
        <v>467</v>
      </c>
    </row>
    <row r="205" ht="242.25">
      <c r="A205" s="1" t="s">
        <v>87</v>
      </c>
      <c r="E205" s="27" t="s">
        <v>468</v>
      </c>
    </row>
    <row r="206">
      <c r="A206" s="1" t="s">
        <v>75</v>
      </c>
      <c r="C206" s="22" t="s">
        <v>469</v>
      </c>
      <c r="E206" s="23" t="s">
        <v>470</v>
      </c>
      <c r="L206" s="24">
        <f>SUMIFS(L207:L258,A207:A258,"P")</f>
        <v>0</v>
      </c>
      <c r="M206" s="24">
        <f>SUMIFS(M207:M258,A207:A258,"P")</f>
        <v>0</v>
      </c>
      <c r="N206" s="25"/>
    </row>
    <row r="207">
      <c r="A207" s="1" t="s">
        <v>78</v>
      </c>
      <c r="B207" s="1">
        <v>47</v>
      </c>
      <c r="C207" s="26" t="s">
        <v>471</v>
      </c>
      <c r="D207" t="s">
        <v>80</v>
      </c>
      <c r="E207" s="27" t="s">
        <v>472</v>
      </c>
      <c r="F207" s="28" t="s">
        <v>259</v>
      </c>
      <c r="G207" s="29">
        <v>6.6609999999999996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83</v>
      </c>
      <c r="E208" s="27" t="s">
        <v>472</v>
      </c>
    </row>
    <row r="209" ht="76.5">
      <c r="A209" s="1" t="s">
        <v>85</v>
      </c>
      <c r="E209" s="33" t="s">
        <v>473</v>
      </c>
    </row>
    <row r="210" ht="25.5">
      <c r="A210" s="1" t="s">
        <v>87</v>
      </c>
      <c r="E210" s="27" t="s">
        <v>474</v>
      </c>
    </row>
    <row r="211">
      <c r="A211" s="1" t="s">
        <v>78</v>
      </c>
      <c r="B211" s="1">
        <v>48</v>
      </c>
      <c r="C211" s="26" t="s">
        <v>475</v>
      </c>
      <c r="D211" t="s">
        <v>80</v>
      </c>
      <c r="E211" s="27" t="s">
        <v>476</v>
      </c>
      <c r="F211" s="28" t="s">
        <v>152</v>
      </c>
      <c r="G211" s="29">
        <v>4.2000000000000002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83</v>
      </c>
      <c r="E212" s="27" t="s">
        <v>476</v>
      </c>
    </row>
    <row r="213" ht="76.5">
      <c r="A213" s="1" t="s">
        <v>85</v>
      </c>
      <c r="E213" s="33" t="s">
        <v>477</v>
      </c>
    </row>
    <row r="214" ht="38.25">
      <c r="A214" s="1" t="s">
        <v>87</v>
      </c>
      <c r="E214" s="27" t="s">
        <v>478</v>
      </c>
    </row>
    <row r="215">
      <c r="A215" s="1" t="s">
        <v>78</v>
      </c>
      <c r="B215" s="1">
        <v>49</v>
      </c>
      <c r="C215" s="26" t="s">
        <v>479</v>
      </c>
      <c r="D215" t="s">
        <v>80</v>
      </c>
      <c r="E215" s="27" t="s">
        <v>480</v>
      </c>
      <c r="F215" s="28" t="s">
        <v>152</v>
      </c>
      <c r="G215" s="29">
        <v>17.760000000000002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83</v>
      </c>
      <c r="E216" s="27" t="s">
        <v>480</v>
      </c>
    </row>
    <row r="217" ht="76.5">
      <c r="A217" s="1" t="s">
        <v>85</v>
      </c>
      <c r="E217" s="33" t="s">
        <v>481</v>
      </c>
    </row>
    <row r="218" ht="255">
      <c r="A218" s="1" t="s">
        <v>87</v>
      </c>
      <c r="E218" s="27" t="s">
        <v>482</v>
      </c>
    </row>
    <row r="219">
      <c r="A219" s="1" t="s">
        <v>78</v>
      </c>
      <c r="B219" s="1">
        <v>50</v>
      </c>
      <c r="C219" s="26" t="s">
        <v>483</v>
      </c>
      <c r="D219" t="s">
        <v>80</v>
      </c>
      <c r="E219" s="27" t="s">
        <v>484</v>
      </c>
      <c r="F219" s="28" t="s">
        <v>485</v>
      </c>
      <c r="G219" s="29">
        <v>4932.1000000000004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83</v>
      </c>
      <c r="E220" s="27" t="s">
        <v>484</v>
      </c>
    </row>
    <row r="221" ht="127.5">
      <c r="A221" s="1" t="s">
        <v>85</v>
      </c>
      <c r="E221" s="33" t="s">
        <v>486</v>
      </c>
    </row>
    <row r="222" ht="409.5">
      <c r="A222" s="1" t="s">
        <v>87</v>
      </c>
      <c r="E222" s="27" t="s">
        <v>487</v>
      </c>
    </row>
    <row r="223">
      <c r="A223" s="1" t="s">
        <v>78</v>
      </c>
      <c r="B223" s="1">
        <v>51</v>
      </c>
      <c r="C223" s="26" t="s">
        <v>488</v>
      </c>
      <c r="D223" t="s">
        <v>80</v>
      </c>
      <c r="E223" s="27" t="s">
        <v>489</v>
      </c>
      <c r="F223" s="28" t="s">
        <v>485</v>
      </c>
      <c r="G223" s="29">
        <v>744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83</v>
      </c>
      <c r="E224" s="27" t="s">
        <v>489</v>
      </c>
    </row>
    <row r="225" ht="89.25">
      <c r="A225" s="1" t="s">
        <v>85</v>
      </c>
      <c r="E225" s="33" t="s">
        <v>490</v>
      </c>
    </row>
    <row r="226" ht="344.25">
      <c r="A226" s="1" t="s">
        <v>87</v>
      </c>
      <c r="E226" s="27" t="s">
        <v>491</v>
      </c>
    </row>
    <row r="227">
      <c r="A227" s="1" t="s">
        <v>78</v>
      </c>
      <c r="B227" s="1">
        <v>52</v>
      </c>
      <c r="C227" s="26" t="s">
        <v>492</v>
      </c>
      <c r="D227" t="s">
        <v>80</v>
      </c>
      <c r="E227" s="27" t="s">
        <v>493</v>
      </c>
      <c r="F227" s="28" t="s">
        <v>259</v>
      </c>
      <c r="G227" s="29">
        <v>278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142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83</v>
      </c>
      <c r="E228" s="27" t="s">
        <v>493</v>
      </c>
    </row>
    <row r="229" ht="76.5">
      <c r="A229" s="1" t="s">
        <v>85</v>
      </c>
      <c r="E229" s="33" t="s">
        <v>494</v>
      </c>
    </row>
    <row r="230">
      <c r="A230" s="1" t="s">
        <v>87</v>
      </c>
      <c r="E230" s="27" t="s">
        <v>495</v>
      </c>
    </row>
    <row r="231">
      <c r="A231" s="1" t="s">
        <v>78</v>
      </c>
      <c r="B231" s="1">
        <v>77</v>
      </c>
      <c r="C231" s="26" t="s">
        <v>496</v>
      </c>
      <c r="D231" t="s">
        <v>80</v>
      </c>
      <c r="E231" s="27" t="s">
        <v>497</v>
      </c>
      <c r="F231" s="28" t="s">
        <v>259</v>
      </c>
      <c r="G231" s="29">
        <v>571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142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83</v>
      </c>
      <c r="E232" s="27" t="s">
        <v>498</v>
      </c>
    </row>
    <row r="233">
      <c r="A233" s="1" t="s">
        <v>85</v>
      </c>
    </row>
    <row r="234" ht="102">
      <c r="A234" s="1" t="s">
        <v>87</v>
      </c>
      <c r="E234" s="34" t="s">
        <v>499</v>
      </c>
    </row>
    <row r="235">
      <c r="A235" s="1" t="s">
        <v>78</v>
      </c>
      <c r="B235" s="1">
        <v>53</v>
      </c>
      <c r="C235" s="26" t="s">
        <v>500</v>
      </c>
      <c r="D235" t="s">
        <v>80</v>
      </c>
      <c r="E235" s="27" t="s">
        <v>501</v>
      </c>
      <c r="F235" s="28" t="s">
        <v>152</v>
      </c>
      <c r="G235" s="29">
        <v>44.299999999999997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83</v>
      </c>
      <c r="E236" s="27" t="s">
        <v>501</v>
      </c>
    </row>
    <row r="237" ht="63.75">
      <c r="A237" s="1" t="s">
        <v>85</v>
      </c>
      <c r="E237" s="33" t="s">
        <v>502</v>
      </c>
    </row>
    <row r="238" ht="63.75">
      <c r="A238" s="1" t="s">
        <v>87</v>
      </c>
      <c r="E238" s="27" t="s">
        <v>503</v>
      </c>
    </row>
    <row r="239">
      <c r="A239" s="1" t="s">
        <v>78</v>
      </c>
      <c r="B239" s="1">
        <v>54</v>
      </c>
      <c r="C239" s="26" t="s">
        <v>504</v>
      </c>
      <c r="D239" t="s">
        <v>80</v>
      </c>
      <c r="E239" s="27" t="s">
        <v>505</v>
      </c>
      <c r="F239" s="28" t="s">
        <v>158</v>
      </c>
      <c r="G239" s="29">
        <v>76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83</v>
      </c>
      <c r="E240" s="27" t="s">
        <v>505</v>
      </c>
    </row>
    <row r="241" ht="63.75">
      <c r="A241" s="1" t="s">
        <v>85</v>
      </c>
      <c r="E241" s="33" t="s">
        <v>506</v>
      </c>
    </row>
    <row r="242" ht="89.25">
      <c r="A242" s="1" t="s">
        <v>87</v>
      </c>
      <c r="E242" s="27" t="s">
        <v>507</v>
      </c>
    </row>
    <row r="243">
      <c r="A243" s="1" t="s">
        <v>78</v>
      </c>
      <c r="B243" s="1">
        <v>55</v>
      </c>
      <c r="C243" s="26" t="s">
        <v>508</v>
      </c>
      <c r="D243" t="s">
        <v>80</v>
      </c>
      <c r="E243" s="27" t="s">
        <v>509</v>
      </c>
      <c r="F243" s="28" t="s">
        <v>158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83</v>
      </c>
      <c r="E244" s="27" t="s">
        <v>509</v>
      </c>
    </row>
    <row r="245" ht="63.75">
      <c r="A245" s="1" t="s">
        <v>85</v>
      </c>
      <c r="E245" s="33" t="s">
        <v>510</v>
      </c>
    </row>
    <row r="246" ht="25.5">
      <c r="A246" s="1" t="s">
        <v>87</v>
      </c>
      <c r="E246" s="27" t="s">
        <v>511</v>
      </c>
    </row>
    <row r="247">
      <c r="A247" s="1" t="s">
        <v>78</v>
      </c>
      <c r="B247" s="1">
        <v>56</v>
      </c>
      <c r="C247" s="26" t="s">
        <v>512</v>
      </c>
      <c r="D247" t="s">
        <v>80</v>
      </c>
      <c r="E247" s="27" t="s">
        <v>513</v>
      </c>
      <c r="F247" s="28" t="s">
        <v>485</v>
      </c>
      <c r="G247" s="29">
        <v>271.19999999999999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83</v>
      </c>
      <c r="E248" s="27" t="s">
        <v>513</v>
      </c>
    </row>
    <row r="249" ht="89.25">
      <c r="A249" s="1" t="s">
        <v>85</v>
      </c>
      <c r="E249" s="33" t="s">
        <v>514</v>
      </c>
    </row>
    <row r="250" ht="409.5">
      <c r="A250" s="1" t="s">
        <v>87</v>
      </c>
      <c r="E250" s="27" t="s">
        <v>487</v>
      </c>
    </row>
    <row r="251">
      <c r="A251" s="1" t="s">
        <v>78</v>
      </c>
      <c r="B251" s="1">
        <v>57</v>
      </c>
      <c r="C251" s="26" t="s">
        <v>515</v>
      </c>
      <c r="D251" t="s">
        <v>80</v>
      </c>
      <c r="E251" s="27" t="s">
        <v>516</v>
      </c>
      <c r="F251" s="28" t="s">
        <v>485</v>
      </c>
      <c r="G251" s="29">
        <v>947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83</v>
      </c>
      <c r="E252" s="27" t="s">
        <v>516</v>
      </c>
    </row>
    <row r="253" ht="89.25">
      <c r="A253" s="1" t="s">
        <v>85</v>
      </c>
      <c r="E253" s="33" t="s">
        <v>517</v>
      </c>
    </row>
    <row r="254" ht="255">
      <c r="A254" s="1" t="s">
        <v>87</v>
      </c>
      <c r="E254" s="27" t="s">
        <v>518</v>
      </c>
    </row>
    <row r="255">
      <c r="A255" s="1" t="s">
        <v>78</v>
      </c>
      <c r="B255" s="1">
        <v>58</v>
      </c>
      <c r="C255" s="26" t="s">
        <v>519</v>
      </c>
      <c r="D255" t="s">
        <v>80</v>
      </c>
      <c r="E255" s="27" t="s">
        <v>520</v>
      </c>
      <c r="F255" s="28" t="s">
        <v>521</v>
      </c>
      <c r="G255" s="29">
        <v>467.60000000000002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83</v>
      </c>
      <c r="E256" s="27" t="s">
        <v>520</v>
      </c>
    </row>
    <row r="257" ht="89.25">
      <c r="A257" s="1" t="s">
        <v>85</v>
      </c>
      <c r="E257" s="33" t="s">
        <v>522</v>
      </c>
    </row>
    <row r="258" ht="25.5">
      <c r="A258" s="1" t="s">
        <v>87</v>
      </c>
      <c r="E258" s="27" t="s">
        <v>523</v>
      </c>
    </row>
    <row r="259">
      <c r="A259" s="1" t="s">
        <v>75</v>
      </c>
      <c r="C259" s="22" t="s">
        <v>524</v>
      </c>
      <c r="E259" s="23" t="s">
        <v>525</v>
      </c>
      <c r="L259" s="24">
        <f>SUMIFS(L260:L299,A260:A299,"P")</f>
        <v>0</v>
      </c>
      <c r="M259" s="24">
        <f>SUMIFS(M260:M299,A260:A299,"P")</f>
        <v>0</v>
      </c>
      <c r="N259" s="25"/>
    </row>
    <row r="260">
      <c r="A260" s="1" t="s">
        <v>78</v>
      </c>
      <c r="B260" s="1">
        <v>59</v>
      </c>
      <c r="C260" s="26" t="s">
        <v>526</v>
      </c>
      <c r="D260" t="s">
        <v>80</v>
      </c>
      <c r="E260" s="27" t="s">
        <v>527</v>
      </c>
      <c r="F260" s="28" t="s">
        <v>152</v>
      </c>
      <c r="G260" s="29">
        <v>43.75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83</v>
      </c>
      <c r="E261" s="27" t="s">
        <v>527</v>
      </c>
    </row>
    <row r="262" ht="63.75">
      <c r="A262" s="1" t="s">
        <v>85</v>
      </c>
      <c r="E262" s="33" t="s">
        <v>528</v>
      </c>
    </row>
    <row r="263" ht="38.25">
      <c r="A263" s="1" t="s">
        <v>87</v>
      </c>
      <c r="E263" s="27" t="s">
        <v>529</v>
      </c>
    </row>
    <row r="264">
      <c r="A264" s="1" t="s">
        <v>78</v>
      </c>
      <c r="B264" s="1">
        <v>60</v>
      </c>
      <c r="C264" s="26" t="s">
        <v>530</v>
      </c>
      <c r="D264" t="s">
        <v>80</v>
      </c>
      <c r="E264" s="27" t="s">
        <v>531</v>
      </c>
      <c r="F264" s="28" t="s">
        <v>141</v>
      </c>
      <c r="G264" s="29">
        <v>42.857999999999997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83</v>
      </c>
      <c r="E265" s="27" t="s">
        <v>531</v>
      </c>
    </row>
    <row r="266" ht="76.5">
      <c r="A266" s="1" t="s">
        <v>85</v>
      </c>
      <c r="E266" s="33" t="s">
        <v>532</v>
      </c>
    </row>
    <row r="267" ht="114.75">
      <c r="A267" s="1" t="s">
        <v>87</v>
      </c>
      <c r="E267" s="27" t="s">
        <v>533</v>
      </c>
    </row>
    <row r="268">
      <c r="A268" s="1" t="s">
        <v>78</v>
      </c>
      <c r="B268" s="1">
        <v>61</v>
      </c>
      <c r="C268" s="26" t="s">
        <v>534</v>
      </c>
      <c r="D268" t="s">
        <v>80</v>
      </c>
      <c r="E268" s="27" t="s">
        <v>535</v>
      </c>
      <c r="F268" s="28" t="s">
        <v>141</v>
      </c>
      <c r="G268" s="29">
        <v>58.826999999999998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83</v>
      </c>
      <c r="E269" s="27" t="s">
        <v>535</v>
      </c>
    </row>
    <row r="270" ht="89.25">
      <c r="A270" s="1" t="s">
        <v>85</v>
      </c>
      <c r="E270" s="33" t="s">
        <v>536</v>
      </c>
    </row>
    <row r="271" ht="114.75">
      <c r="A271" s="1" t="s">
        <v>87</v>
      </c>
      <c r="E271" s="27" t="s">
        <v>533</v>
      </c>
    </row>
    <row r="272">
      <c r="A272" s="1" t="s">
        <v>78</v>
      </c>
      <c r="B272" s="1">
        <v>62</v>
      </c>
      <c r="C272" s="26" t="s">
        <v>537</v>
      </c>
      <c r="D272" t="s">
        <v>80</v>
      </c>
      <c r="E272" s="27" t="s">
        <v>538</v>
      </c>
      <c r="F272" s="28" t="s">
        <v>141</v>
      </c>
      <c r="G272" s="29">
        <v>10.56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83</v>
      </c>
      <c r="E273" s="27" t="s">
        <v>538</v>
      </c>
    </row>
    <row r="274" ht="76.5">
      <c r="A274" s="1" t="s">
        <v>85</v>
      </c>
      <c r="E274" s="33" t="s">
        <v>539</v>
      </c>
    </row>
    <row r="275" ht="114.75">
      <c r="A275" s="1" t="s">
        <v>87</v>
      </c>
      <c r="E275" s="27" t="s">
        <v>540</v>
      </c>
    </row>
    <row r="276">
      <c r="A276" s="1" t="s">
        <v>78</v>
      </c>
      <c r="B276" s="1">
        <v>63</v>
      </c>
      <c r="C276" s="26" t="s">
        <v>541</v>
      </c>
      <c r="D276" t="s">
        <v>80</v>
      </c>
      <c r="E276" s="27" t="s">
        <v>542</v>
      </c>
      <c r="F276" s="28" t="s">
        <v>141</v>
      </c>
      <c r="G276" s="29">
        <v>9.7919999999999998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142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83</v>
      </c>
      <c r="E277" s="27" t="s">
        <v>542</v>
      </c>
    </row>
    <row r="278" ht="76.5">
      <c r="A278" s="1" t="s">
        <v>85</v>
      </c>
      <c r="E278" s="33" t="s">
        <v>543</v>
      </c>
    </row>
    <row r="279" ht="114.75">
      <c r="A279" s="1" t="s">
        <v>87</v>
      </c>
      <c r="E279" s="27" t="s">
        <v>540</v>
      </c>
    </row>
    <row r="280">
      <c r="A280" s="1" t="s">
        <v>78</v>
      </c>
      <c r="B280" s="1">
        <v>64</v>
      </c>
      <c r="C280" s="26" t="s">
        <v>544</v>
      </c>
      <c r="D280" t="s">
        <v>80</v>
      </c>
      <c r="E280" s="27" t="s">
        <v>545</v>
      </c>
      <c r="F280" s="28" t="s">
        <v>99</v>
      </c>
      <c r="G280" s="29">
        <v>60.329999999999998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83</v>
      </c>
      <c r="E281" s="27" t="s">
        <v>545</v>
      </c>
    </row>
    <row r="282" ht="102">
      <c r="A282" s="1" t="s">
        <v>85</v>
      </c>
      <c r="E282" s="33" t="s">
        <v>546</v>
      </c>
    </row>
    <row r="283" ht="114.75">
      <c r="A283" s="1" t="s">
        <v>87</v>
      </c>
      <c r="E283" s="27" t="s">
        <v>547</v>
      </c>
    </row>
    <row r="284">
      <c r="A284" s="1" t="s">
        <v>78</v>
      </c>
      <c r="B284" s="1">
        <v>65</v>
      </c>
      <c r="C284" s="26" t="s">
        <v>548</v>
      </c>
      <c r="D284" t="s">
        <v>80</v>
      </c>
      <c r="E284" s="27" t="s">
        <v>549</v>
      </c>
      <c r="F284" s="28" t="s">
        <v>99</v>
      </c>
      <c r="G284" s="29">
        <v>27.600000000000001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83</v>
      </c>
      <c r="E285" s="27" t="s">
        <v>549</v>
      </c>
    </row>
    <row r="286" ht="63.75">
      <c r="A286" s="1" t="s">
        <v>85</v>
      </c>
      <c r="E286" s="33" t="s">
        <v>550</v>
      </c>
    </row>
    <row r="287" ht="76.5">
      <c r="A287" s="1" t="s">
        <v>87</v>
      </c>
      <c r="E287" s="27" t="s">
        <v>551</v>
      </c>
    </row>
    <row r="288">
      <c r="A288" s="1" t="s">
        <v>78</v>
      </c>
      <c r="B288" s="1">
        <v>66</v>
      </c>
      <c r="C288" s="26" t="s">
        <v>552</v>
      </c>
      <c r="D288" t="s">
        <v>80</v>
      </c>
      <c r="E288" s="27" t="s">
        <v>553</v>
      </c>
      <c r="F288" s="28" t="s">
        <v>158</v>
      </c>
      <c r="G288" s="29">
        <v>32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142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83</v>
      </c>
      <c r="E289" s="27" t="s">
        <v>553</v>
      </c>
    </row>
    <row r="290" ht="63.75">
      <c r="A290" s="1" t="s">
        <v>85</v>
      </c>
      <c r="E290" s="33" t="s">
        <v>554</v>
      </c>
    </row>
    <row r="291" ht="76.5">
      <c r="A291" s="1" t="s">
        <v>87</v>
      </c>
      <c r="E291" s="27" t="s">
        <v>555</v>
      </c>
    </row>
    <row r="292">
      <c r="A292" s="1" t="s">
        <v>78</v>
      </c>
      <c r="B292" s="1">
        <v>67</v>
      </c>
      <c r="C292" s="26" t="s">
        <v>556</v>
      </c>
      <c r="D292" t="s">
        <v>80</v>
      </c>
      <c r="E292" s="27" t="s">
        <v>557</v>
      </c>
      <c r="F292" s="28" t="s">
        <v>259</v>
      </c>
      <c r="G292" s="29">
        <v>168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142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83</v>
      </c>
      <c r="E293" s="27" t="s">
        <v>557</v>
      </c>
    </row>
    <row r="294" ht="63.75">
      <c r="A294" s="1" t="s">
        <v>85</v>
      </c>
      <c r="E294" s="33" t="s">
        <v>558</v>
      </c>
    </row>
    <row r="295" ht="114.75">
      <c r="A295" s="1" t="s">
        <v>87</v>
      </c>
      <c r="E295" s="27" t="s">
        <v>559</v>
      </c>
    </row>
    <row r="296">
      <c r="A296" s="1" t="s">
        <v>78</v>
      </c>
      <c r="B296" s="1">
        <v>68</v>
      </c>
      <c r="C296" s="26" t="s">
        <v>560</v>
      </c>
      <c r="D296" t="s">
        <v>80</v>
      </c>
      <c r="E296" s="27" t="s">
        <v>561</v>
      </c>
      <c r="F296" s="28" t="s">
        <v>259</v>
      </c>
      <c r="G296" s="29">
        <v>196.53999999999999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80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83</v>
      </c>
      <c r="E297" s="27" t="s">
        <v>561</v>
      </c>
    </row>
    <row r="298" ht="76.5">
      <c r="A298" s="1" t="s">
        <v>85</v>
      </c>
      <c r="E298" s="33" t="s">
        <v>562</v>
      </c>
    </row>
    <row r="299" ht="114.75">
      <c r="A299" s="1" t="s">
        <v>87</v>
      </c>
      <c r="E299" s="27" t="s">
        <v>547</v>
      </c>
    </row>
    <row r="300">
      <c r="A300" s="1" t="s">
        <v>75</v>
      </c>
      <c r="C300" s="22" t="s">
        <v>563</v>
      </c>
      <c r="E300" s="23" t="s">
        <v>564</v>
      </c>
      <c r="L300" s="24">
        <f>SUMIFS(L301:L332,A301:A332,"P")</f>
        <v>0</v>
      </c>
      <c r="M300" s="24">
        <f>SUMIFS(M301:M332,A301:A332,"P")</f>
        <v>0</v>
      </c>
      <c r="N300" s="25"/>
    </row>
    <row r="301" ht="38.25">
      <c r="A301" s="1" t="s">
        <v>78</v>
      </c>
      <c r="B301" s="1">
        <v>69</v>
      </c>
      <c r="C301" s="26" t="s">
        <v>565</v>
      </c>
      <c r="D301" t="s">
        <v>566</v>
      </c>
      <c r="E301" s="27" t="s">
        <v>567</v>
      </c>
      <c r="F301" s="28" t="s">
        <v>99</v>
      </c>
      <c r="G301" s="29">
        <v>368.74299999999999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80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 ht="25.5">
      <c r="A302" s="1" t="s">
        <v>83</v>
      </c>
      <c r="E302" s="27" t="s">
        <v>568</v>
      </c>
    </row>
    <row r="303" ht="63.75">
      <c r="A303" s="1" t="s">
        <v>85</v>
      </c>
      <c r="E303" s="33" t="s">
        <v>569</v>
      </c>
    </row>
    <row r="304" ht="140.25">
      <c r="A304" s="1" t="s">
        <v>87</v>
      </c>
      <c r="E304" s="34" t="s">
        <v>570</v>
      </c>
    </row>
    <row r="305" ht="25.5">
      <c r="A305" s="1" t="s">
        <v>78</v>
      </c>
      <c r="B305" s="1">
        <v>70</v>
      </c>
      <c r="C305" s="26" t="s">
        <v>571</v>
      </c>
      <c r="D305" t="s">
        <v>572</v>
      </c>
      <c r="E305" s="27" t="s">
        <v>573</v>
      </c>
      <c r="F305" s="28" t="s">
        <v>99</v>
      </c>
      <c r="G305" s="29">
        <v>38.470999999999997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80</v>
      </c>
      <c r="O305" s="32">
        <f>M305*AA305</f>
        <v>0</v>
      </c>
      <c r="P305" s="1">
        <v>2</v>
      </c>
      <c r="AA305" s="1">
        <f>IF(P305=1,$O$3,IF(P305=2,$O$4,$O$5))</f>
        <v>0</v>
      </c>
    </row>
    <row r="306" ht="25.5">
      <c r="A306" s="1" t="s">
        <v>83</v>
      </c>
      <c r="E306" s="27" t="s">
        <v>568</v>
      </c>
    </row>
    <row r="307" ht="38.25">
      <c r="A307" s="1" t="s">
        <v>85</v>
      </c>
      <c r="E307" s="33" t="s">
        <v>574</v>
      </c>
    </row>
    <row r="308" ht="140.25">
      <c r="A308" s="1" t="s">
        <v>87</v>
      </c>
      <c r="E308" s="34" t="s">
        <v>570</v>
      </c>
    </row>
    <row r="309" ht="38.25">
      <c r="A309" s="1" t="s">
        <v>78</v>
      </c>
      <c r="B309" s="1">
        <v>71</v>
      </c>
      <c r="C309" s="26" t="s">
        <v>96</v>
      </c>
      <c r="D309" t="s">
        <v>97</v>
      </c>
      <c r="E309" s="27" t="s">
        <v>575</v>
      </c>
      <c r="F309" s="28" t="s">
        <v>99</v>
      </c>
      <c r="G309" s="29">
        <v>25.344000000000001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80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 ht="25.5">
      <c r="A310" s="1" t="s">
        <v>83</v>
      </c>
      <c r="E310" s="27" t="s">
        <v>568</v>
      </c>
    </row>
    <row r="311" ht="63.75">
      <c r="A311" s="1" t="s">
        <v>85</v>
      </c>
      <c r="E311" s="33" t="s">
        <v>576</v>
      </c>
    </row>
    <row r="312" ht="140.25">
      <c r="A312" s="1" t="s">
        <v>87</v>
      </c>
      <c r="E312" s="34" t="s">
        <v>570</v>
      </c>
    </row>
    <row r="313" ht="38.25">
      <c r="A313" s="1" t="s">
        <v>78</v>
      </c>
      <c r="B313" s="1">
        <v>72</v>
      </c>
      <c r="C313" s="26" t="s">
        <v>577</v>
      </c>
      <c r="D313" t="s">
        <v>578</v>
      </c>
      <c r="E313" s="27" t="s">
        <v>579</v>
      </c>
      <c r="F313" s="28" t="s">
        <v>99</v>
      </c>
      <c r="G313" s="29">
        <v>2.657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80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 ht="25.5">
      <c r="A314" s="1" t="s">
        <v>83</v>
      </c>
      <c r="E314" s="27" t="s">
        <v>568</v>
      </c>
    </row>
    <row r="315" ht="63.75">
      <c r="A315" s="1" t="s">
        <v>85</v>
      </c>
      <c r="E315" s="33" t="s">
        <v>580</v>
      </c>
    </row>
    <row r="316" ht="140.25">
      <c r="A316" s="1" t="s">
        <v>87</v>
      </c>
      <c r="E316" s="34" t="s">
        <v>570</v>
      </c>
    </row>
    <row r="317" ht="38.25">
      <c r="A317" s="1" t="s">
        <v>78</v>
      </c>
      <c r="B317" s="1">
        <v>73</v>
      </c>
      <c r="C317" s="26" t="s">
        <v>581</v>
      </c>
      <c r="D317" t="s">
        <v>582</v>
      </c>
      <c r="E317" s="27" t="s">
        <v>583</v>
      </c>
      <c r="F317" s="28" t="s">
        <v>99</v>
      </c>
      <c r="G317" s="29">
        <v>223.202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80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 ht="25.5">
      <c r="A318" s="1" t="s">
        <v>83</v>
      </c>
      <c r="E318" s="27" t="s">
        <v>568</v>
      </c>
    </row>
    <row r="319" ht="76.5">
      <c r="A319" s="1" t="s">
        <v>85</v>
      </c>
      <c r="E319" s="33" t="s">
        <v>584</v>
      </c>
    </row>
    <row r="320" ht="140.25">
      <c r="A320" s="1" t="s">
        <v>87</v>
      </c>
      <c r="E320" s="34" t="s">
        <v>570</v>
      </c>
    </row>
    <row r="321" ht="38.25">
      <c r="A321" s="1" t="s">
        <v>78</v>
      </c>
      <c r="B321" s="1">
        <v>74</v>
      </c>
      <c r="C321" s="26" t="s">
        <v>117</v>
      </c>
      <c r="D321" t="s">
        <v>118</v>
      </c>
      <c r="E321" s="27" t="s">
        <v>585</v>
      </c>
      <c r="F321" s="28" t="s">
        <v>99</v>
      </c>
      <c r="G321" s="29">
        <v>78.001000000000005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 ht="25.5">
      <c r="A322" s="1" t="s">
        <v>83</v>
      </c>
      <c r="E322" s="27" t="s">
        <v>568</v>
      </c>
    </row>
    <row r="323" ht="102">
      <c r="A323" s="1" t="s">
        <v>85</v>
      </c>
      <c r="E323" s="33" t="s">
        <v>586</v>
      </c>
    </row>
    <row r="324" ht="114.75">
      <c r="A324" s="1" t="s">
        <v>87</v>
      </c>
      <c r="E324" s="27" t="s">
        <v>587</v>
      </c>
    </row>
    <row r="325" ht="25.5">
      <c r="A325" s="1" t="s">
        <v>78</v>
      </c>
      <c r="B325" s="1">
        <v>75</v>
      </c>
      <c r="C325" s="26" t="s">
        <v>588</v>
      </c>
      <c r="D325" t="s">
        <v>589</v>
      </c>
      <c r="E325" s="27" t="s">
        <v>590</v>
      </c>
      <c r="F325" s="28" t="s">
        <v>99</v>
      </c>
      <c r="G325" s="29">
        <v>0.72199999999999998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83</v>
      </c>
      <c r="E326" s="27" t="s">
        <v>106</v>
      </c>
    </row>
    <row r="327" ht="63.75">
      <c r="A327" s="1" t="s">
        <v>85</v>
      </c>
      <c r="E327" s="33" t="s">
        <v>591</v>
      </c>
    </row>
    <row r="328" ht="89.25">
      <c r="A328" s="1" t="s">
        <v>87</v>
      </c>
      <c r="E328" s="27" t="s">
        <v>592</v>
      </c>
    </row>
    <row r="329" ht="38.25">
      <c r="A329" s="1" t="s">
        <v>78</v>
      </c>
      <c r="B329" s="1">
        <v>76</v>
      </c>
      <c r="C329" s="26" t="s">
        <v>132</v>
      </c>
      <c r="D329" t="s">
        <v>133</v>
      </c>
      <c r="E329" s="27" t="s">
        <v>593</v>
      </c>
      <c r="F329" s="28" t="s">
        <v>99</v>
      </c>
      <c r="G329" s="29">
        <v>5.4720000000000004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 ht="25.5">
      <c r="A330" s="1" t="s">
        <v>83</v>
      </c>
      <c r="E330" s="27" t="s">
        <v>568</v>
      </c>
    </row>
    <row r="331" ht="76.5">
      <c r="A331" s="1" t="s">
        <v>85</v>
      </c>
      <c r="E331" s="33" t="s">
        <v>594</v>
      </c>
    </row>
    <row r="332" ht="140.25">
      <c r="A332" s="1" t="s">
        <v>87</v>
      </c>
      <c r="E332" s="34" t="s">
        <v>570</v>
      </c>
    </row>
  </sheetData>
  <sheetProtection sheet="1" objects="1" scenarios="1" spinCount="100000" saltValue="W2Lun64dYqF751DwkXJIahEOqcCPRNMwwDYEnH96hHgYox7kLezINBhtGIS2VAxfS504mepE1hJyrTjDfxFCkw==" hashValue="Z5Kuob7omGH4KUPsVNjQ2c2L5ge6FFu7HFtikhInPkJYnHg4qsd7XgmGHhVaYQ/DXUYcosKDRZpzclSkltkj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595</v>
      </c>
      <c r="E8" s="23" t="s">
        <v>25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596</v>
      </c>
      <c r="E9" s="23" t="s">
        <v>597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78</v>
      </c>
      <c r="B10" s="1">
        <v>1</v>
      </c>
      <c r="C10" s="26" t="s">
        <v>598</v>
      </c>
      <c r="D10" t="s">
        <v>80</v>
      </c>
      <c r="E10" s="27" t="s">
        <v>599</v>
      </c>
      <c r="F10" s="28" t="s">
        <v>158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599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600</v>
      </c>
      <c r="D14" t="s">
        <v>80</v>
      </c>
      <c r="E14" s="27" t="s">
        <v>601</v>
      </c>
      <c r="F14" s="28" t="s">
        <v>152</v>
      </c>
      <c r="G14" s="29">
        <v>60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601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602</v>
      </c>
      <c r="D18" t="s">
        <v>80</v>
      </c>
      <c r="E18" s="27" t="s">
        <v>603</v>
      </c>
      <c r="F18" s="28" t="s">
        <v>604</v>
      </c>
      <c r="G18" s="29">
        <v>1.95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603</v>
      </c>
    </row>
    <row r="20">
      <c r="A20" s="1" t="s">
        <v>85</v>
      </c>
    </row>
    <row r="21">
      <c r="A21" s="1" t="s">
        <v>87</v>
      </c>
      <c r="E21" s="27" t="s">
        <v>80</v>
      </c>
    </row>
    <row r="22">
      <c r="A22" s="1" t="s">
        <v>78</v>
      </c>
      <c r="B22" s="1">
        <v>4</v>
      </c>
      <c r="C22" s="26" t="s">
        <v>605</v>
      </c>
      <c r="D22" t="s">
        <v>80</v>
      </c>
      <c r="E22" s="27" t="s">
        <v>606</v>
      </c>
      <c r="F22" s="28" t="s">
        <v>152</v>
      </c>
      <c r="G22" s="29">
        <v>130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606</v>
      </c>
    </row>
    <row r="24">
      <c r="A24" s="1" t="s">
        <v>85</v>
      </c>
    </row>
    <row r="25">
      <c r="A25" s="1" t="s">
        <v>87</v>
      </c>
      <c r="E25" s="27" t="s">
        <v>80</v>
      </c>
    </row>
    <row r="26" ht="25.5">
      <c r="A26" s="1" t="s">
        <v>78</v>
      </c>
      <c r="B26" s="1">
        <v>5</v>
      </c>
      <c r="C26" s="26" t="s">
        <v>607</v>
      </c>
      <c r="D26" t="s">
        <v>80</v>
      </c>
      <c r="E26" s="27" t="s">
        <v>608</v>
      </c>
      <c r="F26" s="28" t="s">
        <v>152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83</v>
      </c>
      <c r="E27" s="27" t="s">
        <v>608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609</v>
      </c>
      <c r="D30" t="s">
        <v>80</v>
      </c>
      <c r="E30" s="27" t="s">
        <v>610</v>
      </c>
      <c r="F30" s="28" t="s">
        <v>158</v>
      </c>
      <c r="G30" s="29">
        <v>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610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611</v>
      </c>
      <c r="D34" t="s">
        <v>80</v>
      </c>
      <c r="E34" s="27" t="s">
        <v>612</v>
      </c>
      <c r="F34" s="28" t="s">
        <v>158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612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613</v>
      </c>
      <c r="D38" t="s">
        <v>80</v>
      </c>
      <c r="E38" s="27" t="s">
        <v>614</v>
      </c>
      <c r="F38" s="28" t="s">
        <v>158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614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615</v>
      </c>
      <c r="D42" t="s">
        <v>80</v>
      </c>
      <c r="E42" s="27" t="s">
        <v>616</v>
      </c>
      <c r="F42" s="28" t="s">
        <v>158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616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617</v>
      </c>
      <c r="D46" t="s">
        <v>80</v>
      </c>
      <c r="E46" s="27" t="s">
        <v>618</v>
      </c>
      <c r="F46" s="28" t="s">
        <v>158</v>
      </c>
      <c r="G46" s="29">
        <v>60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618</v>
      </c>
    </row>
    <row r="48">
      <c r="A48" s="1" t="s">
        <v>85</v>
      </c>
    </row>
    <row r="49">
      <c r="A49" s="1" t="s">
        <v>87</v>
      </c>
      <c r="E49" s="27" t="s">
        <v>80</v>
      </c>
    </row>
    <row r="50" ht="25.5">
      <c r="A50" s="1" t="s">
        <v>78</v>
      </c>
      <c r="B50" s="1">
        <v>11</v>
      </c>
      <c r="C50" s="26" t="s">
        <v>619</v>
      </c>
      <c r="D50" t="s">
        <v>80</v>
      </c>
      <c r="E50" s="27" t="s">
        <v>620</v>
      </c>
      <c r="F50" s="28" t="s">
        <v>621</v>
      </c>
      <c r="G50" s="29">
        <v>30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83</v>
      </c>
      <c r="E51" s="27" t="s">
        <v>620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622</v>
      </c>
      <c r="D54" t="s">
        <v>80</v>
      </c>
      <c r="E54" s="27" t="s">
        <v>623</v>
      </c>
      <c r="F54" s="28" t="s">
        <v>624</v>
      </c>
      <c r="G54" s="29">
        <v>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623</v>
      </c>
    </row>
    <row r="56">
      <c r="A56" s="1" t="s">
        <v>85</v>
      </c>
    </row>
    <row r="57">
      <c r="A57" s="1" t="s">
        <v>87</v>
      </c>
      <c r="E57" s="27" t="s">
        <v>80</v>
      </c>
    </row>
    <row r="58">
      <c r="A58" s="1" t="s">
        <v>78</v>
      </c>
      <c r="B58" s="1">
        <v>13</v>
      </c>
      <c r="C58" s="26" t="s">
        <v>625</v>
      </c>
      <c r="D58" t="s">
        <v>80</v>
      </c>
      <c r="E58" s="27" t="s">
        <v>626</v>
      </c>
      <c r="F58" s="28" t="s">
        <v>624</v>
      </c>
      <c r="G58" s="29">
        <v>32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626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627</v>
      </c>
      <c r="D62" t="s">
        <v>80</v>
      </c>
      <c r="E62" s="27" t="s">
        <v>628</v>
      </c>
      <c r="F62" s="28" t="s">
        <v>629</v>
      </c>
      <c r="G62" s="29">
        <v>0.10000000000000001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628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630</v>
      </c>
      <c r="D66" t="s">
        <v>80</v>
      </c>
      <c r="E66" s="27" t="s">
        <v>631</v>
      </c>
      <c r="F66" s="28" t="s">
        <v>629</v>
      </c>
      <c r="G66" s="29">
        <v>0.10000000000000001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631</v>
      </c>
    </row>
    <row r="68">
      <c r="A68" s="1" t="s">
        <v>85</v>
      </c>
    </row>
    <row r="69">
      <c r="A69" s="1" t="s">
        <v>87</v>
      </c>
      <c r="E69" s="27" t="s">
        <v>80</v>
      </c>
    </row>
    <row r="70" ht="25.5">
      <c r="A70" s="1" t="s">
        <v>78</v>
      </c>
      <c r="B70" s="1">
        <v>16</v>
      </c>
      <c r="C70" s="26" t="s">
        <v>632</v>
      </c>
      <c r="D70" t="s">
        <v>80</v>
      </c>
      <c r="E70" s="27" t="s">
        <v>633</v>
      </c>
      <c r="F70" s="28" t="s">
        <v>152</v>
      </c>
      <c r="G70" s="29">
        <v>60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83</v>
      </c>
      <c r="E71" s="27" t="s">
        <v>633</v>
      </c>
    </row>
    <row r="72">
      <c r="A72" s="1" t="s">
        <v>85</v>
      </c>
    </row>
    <row r="73">
      <c r="A73" s="1" t="s">
        <v>87</v>
      </c>
      <c r="E73" s="27" t="s">
        <v>80</v>
      </c>
    </row>
  </sheetData>
  <sheetProtection sheet="1" objects="1" scenarios="1" spinCount="100000" saltValue="5ST3FYN9L3Feftt+aEFt8sxQO9NcJ4FObuJ9vDacE90sohtv9jm4EKEDnRvL2h/9TdBvyv8Nu6CLIGVEbHWb4A==" hashValue="zMOF84q3r2f7XLGiFniifLcJd9N0xIADJFwGXK3CQ3SWpZaIDhcebEsVIqDT03iVUB6Ps0TRdoK/ua2i+Rl3S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COUNTIFS(L8:L214,"=0",A8:A214,"P")+COUNTIFS(L8:L214,"",A8:A214,"P")+SUM(Q8:Q214)</f>
        <v>0</v>
      </c>
    </row>
    <row r="8">
      <c r="A8" s="1" t="s">
        <v>73</v>
      </c>
      <c r="C8" s="22" t="s">
        <v>634</v>
      </c>
      <c r="E8" s="23" t="s">
        <v>27</v>
      </c>
      <c r="L8" s="24">
        <f>L9+L26+L55+L88+L209</f>
        <v>0</v>
      </c>
      <c r="M8" s="24">
        <f>M9+M26+M55+M88+M209</f>
        <v>0</v>
      </c>
      <c r="N8" s="25"/>
    </row>
    <row r="9">
      <c r="A9" s="1" t="s">
        <v>75</v>
      </c>
      <c r="C9" s="22" t="s">
        <v>94</v>
      </c>
      <c r="E9" s="23" t="s">
        <v>635</v>
      </c>
      <c r="L9" s="24">
        <f>SUMIFS(L10:L25,A10:A25,"P")</f>
        <v>0</v>
      </c>
      <c r="M9" s="24">
        <f>SUMIFS(M10:M25,A10:A25,"P")</f>
        <v>0</v>
      </c>
      <c r="N9" s="25"/>
    </row>
    <row r="10" ht="38.25">
      <c r="A10" s="1" t="s">
        <v>78</v>
      </c>
      <c r="B10" s="1">
        <v>1</v>
      </c>
      <c r="C10" s="26" t="s">
        <v>636</v>
      </c>
      <c r="D10" t="s">
        <v>637</v>
      </c>
      <c r="E10" s="27" t="s">
        <v>638</v>
      </c>
      <c r="F10" s="28" t="s">
        <v>99</v>
      </c>
      <c r="G10" s="29">
        <v>0.10000000000000001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639</v>
      </c>
    </row>
    <row r="12" ht="25.5">
      <c r="A12" s="1" t="s">
        <v>85</v>
      </c>
      <c r="E12" s="33" t="s">
        <v>640</v>
      </c>
    </row>
    <row r="13" ht="140.25">
      <c r="A13" s="1" t="s">
        <v>87</v>
      </c>
      <c r="E13" s="34" t="s">
        <v>570</v>
      </c>
    </row>
    <row r="14" ht="38.25">
      <c r="A14" s="1" t="s">
        <v>78</v>
      </c>
      <c r="B14" s="1">
        <v>2</v>
      </c>
      <c r="C14" s="26" t="s">
        <v>571</v>
      </c>
      <c r="D14" t="s">
        <v>572</v>
      </c>
      <c r="E14" s="27" t="s">
        <v>641</v>
      </c>
      <c r="F14" s="28" t="s">
        <v>99</v>
      </c>
      <c r="G14" s="29">
        <v>0.20000000000000001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568</v>
      </c>
    </row>
    <row r="16" ht="25.5">
      <c r="A16" s="1" t="s">
        <v>85</v>
      </c>
      <c r="E16" s="33" t="s">
        <v>642</v>
      </c>
    </row>
    <row r="17" ht="140.25">
      <c r="A17" s="1" t="s">
        <v>87</v>
      </c>
      <c r="E17" s="34" t="s">
        <v>570</v>
      </c>
    </row>
    <row r="18" ht="38.25">
      <c r="A18" s="1" t="s">
        <v>78</v>
      </c>
      <c r="B18" s="1">
        <v>3</v>
      </c>
      <c r="C18" s="26" t="s">
        <v>117</v>
      </c>
      <c r="D18" t="s">
        <v>118</v>
      </c>
      <c r="E18" s="27" t="s">
        <v>119</v>
      </c>
      <c r="F18" s="28" t="s">
        <v>99</v>
      </c>
      <c r="G18" s="29">
        <v>0.050000000000000003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83</v>
      </c>
      <c r="E19" s="27" t="s">
        <v>568</v>
      </c>
    </row>
    <row r="20" ht="25.5">
      <c r="A20" s="1" t="s">
        <v>85</v>
      </c>
      <c r="E20" s="33" t="s">
        <v>643</v>
      </c>
    </row>
    <row r="21" ht="102">
      <c r="A21" s="1" t="s">
        <v>87</v>
      </c>
      <c r="E21" s="27" t="s">
        <v>644</v>
      </c>
    </row>
    <row r="22" ht="38.25">
      <c r="A22" s="1" t="s">
        <v>78</v>
      </c>
      <c r="B22" s="1">
        <v>4</v>
      </c>
      <c r="C22" s="26" t="s">
        <v>645</v>
      </c>
      <c r="D22" t="s">
        <v>646</v>
      </c>
      <c r="E22" s="27" t="s">
        <v>647</v>
      </c>
      <c r="F22" s="28" t="s">
        <v>99</v>
      </c>
      <c r="G22" s="29">
        <v>0.34999999999999998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83</v>
      </c>
      <c r="E23" s="27" t="s">
        <v>639</v>
      </c>
    </row>
    <row r="24" ht="25.5">
      <c r="A24" s="1" t="s">
        <v>85</v>
      </c>
      <c r="E24" s="33" t="s">
        <v>648</v>
      </c>
    </row>
    <row r="25" ht="127.5">
      <c r="A25" s="1" t="s">
        <v>87</v>
      </c>
      <c r="E25" s="27" t="s">
        <v>649</v>
      </c>
    </row>
    <row r="26">
      <c r="A26" s="1" t="s">
        <v>75</v>
      </c>
      <c r="C26" s="22" t="s">
        <v>596</v>
      </c>
      <c r="E26" s="23" t="s">
        <v>311</v>
      </c>
      <c r="L26" s="24">
        <f>SUMIFS(L27:L54,A27:A54,"P")</f>
        <v>0</v>
      </c>
      <c r="M26" s="24">
        <f>SUMIFS(M27:M54,A27:A54,"P")</f>
        <v>0</v>
      </c>
      <c r="N26" s="25"/>
    </row>
    <row r="27" ht="25.5">
      <c r="A27" s="1" t="s">
        <v>78</v>
      </c>
      <c r="B27" s="1">
        <v>5</v>
      </c>
      <c r="C27" s="26" t="s">
        <v>650</v>
      </c>
      <c r="D27" t="s">
        <v>80</v>
      </c>
      <c r="E27" s="27" t="s">
        <v>651</v>
      </c>
      <c r="F27" s="28" t="s">
        <v>141</v>
      </c>
      <c r="G27" s="29">
        <v>0.25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142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83</v>
      </c>
      <c r="E28" s="27" t="s">
        <v>652</v>
      </c>
    </row>
    <row r="29" ht="25.5">
      <c r="A29" s="1" t="s">
        <v>85</v>
      </c>
      <c r="E29" s="33" t="s">
        <v>653</v>
      </c>
    </row>
    <row r="30" ht="63.75">
      <c r="A30" s="1" t="s">
        <v>87</v>
      </c>
      <c r="E30" s="27" t="s">
        <v>654</v>
      </c>
    </row>
    <row r="31">
      <c r="A31" s="1" t="s">
        <v>78</v>
      </c>
      <c r="B31" s="1">
        <v>6</v>
      </c>
      <c r="C31" s="26" t="s">
        <v>655</v>
      </c>
      <c r="D31" t="s">
        <v>80</v>
      </c>
      <c r="E31" s="27" t="s">
        <v>656</v>
      </c>
      <c r="F31" s="28" t="s">
        <v>141</v>
      </c>
      <c r="G31" s="29">
        <v>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83</v>
      </c>
      <c r="E32" s="27" t="s">
        <v>657</v>
      </c>
    </row>
    <row r="33" ht="25.5">
      <c r="A33" s="1" t="s">
        <v>85</v>
      </c>
      <c r="E33" s="33" t="s">
        <v>658</v>
      </c>
    </row>
    <row r="34" ht="318.75">
      <c r="A34" s="1" t="s">
        <v>87</v>
      </c>
      <c r="E34" s="27" t="s">
        <v>659</v>
      </c>
    </row>
    <row r="35">
      <c r="A35" s="1" t="s">
        <v>78</v>
      </c>
      <c r="B35" s="1">
        <v>7</v>
      </c>
      <c r="C35" s="26" t="s">
        <v>660</v>
      </c>
      <c r="D35" t="s">
        <v>80</v>
      </c>
      <c r="E35" s="27" t="s">
        <v>661</v>
      </c>
      <c r="F35" s="28" t="s">
        <v>141</v>
      </c>
      <c r="G35" s="29">
        <v>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662</v>
      </c>
    </row>
    <row r="37" ht="25.5">
      <c r="A37" s="1" t="s">
        <v>85</v>
      </c>
      <c r="E37" s="33" t="s">
        <v>663</v>
      </c>
    </row>
    <row r="38" ht="229.5">
      <c r="A38" s="1" t="s">
        <v>87</v>
      </c>
      <c r="E38" s="27" t="s">
        <v>664</v>
      </c>
    </row>
    <row r="39">
      <c r="A39" s="1" t="s">
        <v>78</v>
      </c>
      <c r="B39" s="1">
        <v>8</v>
      </c>
      <c r="C39" s="26" t="s">
        <v>665</v>
      </c>
      <c r="D39" t="s">
        <v>80</v>
      </c>
      <c r="E39" s="27" t="s">
        <v>666</v>
      </c>
      <c r="F39" s="28" t="s">
        <v>259</v>
      </c>
      <c r="G39" s="29">
        <v>29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667</v>
      </c>
    </row>
    <row r="41" ht="25.5">
      <c r="A41" s="1" t="s">
        <v>85</v>
      </c>
      <c r="E41" s="33" t="s">
        <v>668</v>
      </c>
    </row>
    <row r="42" ht="25.5">
      <c r="A42" s="1" t="s">
        <v>87</v>
      </c>
      <c r="E42" s="27" t="s">
        <v>669</v>
      </c>
    </row>
    <row r="43">
      <c r="A43" s="1" t="s">
        <v>78</v>
      </c>
      <c r="B43" s="1">
        <v>9</v>
      </c>
      <c r="C43" s="26" t="s">
        <v>670</v>
      </c>
      <c r="D43" t="s">
        <v>80</v>
      </c>
      <c r="E43" s="27" t="s">
        <v>671</v>
      </c>
      <c r="F43" s="28" t="s">
        <v>259</v>
      </c>
      <c r="G43" s="29">
        <v>15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672</v>
      </c>
    </row>
    <row r="45" ht="38.25">
      <c r="A45" s="1" t="s">
        <v>85</v>
      </c>
      <c r="E45" s="33" t="s">
        <v>673</v>
      </c>
    </row>
    <row r="46" ht="51">
      <c r="A46" s="1" t="s">
        <v>87</v>
      </c>
      <c r="E46" s="27" t="s">
        <v>674</v>
      </c>
    </row>
    <row r="47">
      <c r="A47" s="1" t="s">
        <v>78</v>
      </c>
      <c r="B47" s="1">
        <v>10</v>
      </c>
      <c r="C47" s="26" t="s">
        <v>675</v>
      </c>
      <c r="D47" t="s">
        <v>80</v>
      </c>
      <c r="E47" s="27" t="s">
        <v>676</v>
      </c>
      <c r="F47" s="28" t="s">
        <v>259</v>
      </c>
      <c r="G47" s="29">
        <v>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677</v>
      </c>
    </row>
    <row r="49" ht="38.25">
      <c r="A49" s="1" t="s">
        <v>85</v>
      </c>
      <c r="E49" s="33" t="s">
        <v>678</v>
      </c>
    </row>
    <row r="50" ht="140.25">
      <c r="A50" s="1" t="s">
        <v>87</v>
      </c>
      <c r="E50" s="27" t="s">
        <v>679</v>
      </c>
    </row>
    <row r="51">
      <c r="A51" s="1" t="s">
        <v>78</v>
      </c>
      <c r="B51" s="1">
        <v>11</v>
      </c>
      <c r="C51" s="26" t="s">
        <v>680</v>
      </c>
      <c r="D51" t="s">
        <v>80</v>
      </c>
      <c r="E51" s="27" t="s">
        <v>681</v>
      </c>
      <c r="F51" s="28" t="s">
        <v>259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682</v>
      </c>
    </row>
    <row r="53" ht="25.5">
      <c r="A53" s="1" t="s">
        <v>85</v>
      </c>
      <c r="E53" s="33" t="s">
        <v>683</v>
      </c>
    </row>
    <row r="54" ht="89.25">
      <c r="A54" s="1" t="s">
        <v>87</v>
      </c>
      <c r="E54" s="27" t="s">
        <v>684</v>
      </c>
    </row>
    <row r="55">
      <c r="A55" s="1" t="s">
        <v>75</v>
      </c>
      <c r="C55" s="22" t="s">
        <v>204</v>
      </c>
      <c r="E55" s="23" t="s">
        <v>685</v>
      </c>
      <c r="L55" s="24">
        <f>SUMIFS(L56:L87,A56:A87,"P")</f>
        <v>0</v>
      </c>
      <c r="M55" s="24">
        <f>SUMIFS(M56:M87,A56:A87,"P")</f>
        <v>0</v>
      </c>
      <c r="N55" s="25"/>
    </row>
    <row r="56" ht="25.5">
      <c r="A56" s="1" t="s">
        <v>78</v>
      </c>
      <c r="B56" s="1">
        <v>12</v>
      </c>
      <c r="C56" s="26" t="s">
        <v>686</v>
      </c>
      <c r="D56" t="s">
        <v>80</v>
      </c>
      <c r="E56" s="27" t="s">
        <v>687</v>
      </c>
      <c r="F56" s="28" t="s">
        <v>158</v>
      </c>
      <c r="G56" s="29">
        <v>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688</v>
      </c>
    </row>
    <row r="58" ht="25.5">
      <c r="A58" s="1" t="s">
        <v>85</v>
      </c>
      <c r="E58" s="33" t="s">
        <v>689</v>
      </c>
    </row>
    <row r="59" ht="76.5">
      <c r="A59" s="1" t="s">
        <v>87</v>
      </c>
      <c r="E59" s="27" t="s">
        <v>690</v>
      </c>
    </row>
    <row r="60">
      <c r="A60" s="1" t="s">
        <v>78</v>
      </c>
      <c r="B60" s="1">
        <v>13</v>
      </c>
      <c r="C60" s="26" t="s">
        <v>598</v>
      </c>
      <c r="D60" t="s">
        <v>80</v>
      </c>
      <c r="E60" s="27" t="s">
        <v>599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691</v>
      </c>
    </row>
    <row r="62" ht="25.5">
      <c r="A62" s="1" t="s">
        <v>85</v>
      </c>
      <c r="E62" s="33" t="s">
        <v>692</v>
      </c>
    </row>
    <row r="63" ht="76.5">
      <c r="A63" s="1" t="s">
        <v>87</v>
      </c>
      <c r="E63" s="27" t="s">
        <v>690</v>
      </c>
    </row>
    <row r="64">
      <c r="A64" s="1" t="s">
        <v>78</v>
      </c>
      <c r="B64" s="1">
        <v>14</v>
      </c>
      <c r="C64" s="26" t="s">
        <v>693</v>
      </c>
      <c r="D64" t="s">
        <v>80</v>
      </c>
      <c r="E64" s="27" t="s">
        <v>694</v>
      </c>
      <c r="F64" s="28" t="s">
        <v>152</v>
      </c>
      <c r="G64" s="29">
        <v>192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695</v>
      </c>
    </row>
    <row r="66" ht="38.25">
      <c r="A66" s="1" t="s">
        <v>85</v>
      </c>
      <c r="E66" s="33" t="s">
        <v>696</v>
      </c>
    </row>
    <row r="67" ht="102">
      <c r="A67" s="1" t="s">
        <v>87</v>
      </c>
      <c r="E67" s="27" t="s">
        <v>697</v>
      </c>
    </row>
    <row r="68">
      <c r="A68" s="1" t="s">
        <v>78</v>
      </c>
      <c r="B68" s="1">
        <v>15</v>
      </c>
      <c r="C68" s="26" t="s">
        <v>698</v>
      </c>
      <c r="D68" t="s">
        <v>80</v>
      </c>
      <c r="E68" s="27" t="s">
        <v>699</v>
      </c>
      <c r="F68" s="28" t="s">
        <v>152</v>
      </c>
      <c r="G68" s="29">
        <v>29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700</v>
      </c>
    </row>
    <row r="70" ht="25.5">
      <c r="A70" s="1" t="s">
        <v>85</v>
      </c>
      <c r="E70" s="33" t="s">
        <v>701</v>
      </c>
    </row>
    <row r="71" ht="140.25">
      <c r="A71" s="1" t="s">
        <v>87</v>
      </c>
      <c r="E71" s="27" t="s">
        <v>702</v>
      </c>
    </row>
    <row r="72" ht="25.5">
      <c r="A72" s="1" t="s">
        <v>78</v>
      </c>
      <c r="B72" s="1">
        <v>16</v>
      </c>
      <c r="C72" s="26" t="s">
        <v>703</v>
      </c>
      <c r="D72" t="s">
        <v>80</v>
      </c>
      <c r="E72" s="27" t="s">
        <v>704</v>
      </c>
      <c r="F72" s="28" t="s">
        <v>152</v>
      </c>
      <c r="G72" s="29">
        <v>58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83</v>
      </c>
      <c r="E73" s="27" t="s">
        <v>705</v>
      </c>
    </row>
    <row r="74" ht="25.5">
      <c r="A74" s="1" t="s">
        <v>85</v>
      </c>
      <c r="E74" s="33" t="s">
        <v>706</v>
      </c>
    </row>
    <row r="75" ht="76.5">
      <c r="A75" s="1" t="s">
        <v>87</v>
      </c>
      <c r="E75" s="27" t="s">
        <v>707</v>
      </c>
    </row>
    <row r="76">
      <c r="A76" s="1" t="s">
        <v>78</v>
      </c>
      <c r="B76" s="1">
        <v>17</v>
      </c>
      <c r="C76" s="26" t="s">
        <v>708</v>
      </c>
      <c r="D76" t="s">
        <v>80</v>
      </c>
      <c r="E76" s="27" t="s">
        <v>709</v>
      </c>
      <c r="F76" s="28" t="s">
        <v>152</v>
      </c>
      <c r="G76" s="29">
        <v>176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710</v>
      </c>
    </row>
    <row r="78" ht="25.5">
      <c r="A78" s="1" t="s">
        <v>85</v>
      </c>
      <c r="E78" s="33" t="s">
        <v>711</v>
      </c>
    </row>
    <row r="79" ht="76.5">
      <c r="A79" s="1" t="s">
        <v>87</v>
      </c>
      <c r="E79" s="27" t="s">
        <v>690</v>
      </c>
    </row>
    <row r="80">
      <c r="A80" s="1" t="s">
        <v>78</v>
      </c>
      <c r="B80" s="1">
        <v>18</v>
      </c>
      <c r="C80" s="26" t="s">
        <v>712</v>
      </c>
      <c r="D80" t="s">
        <v>80</v>
      </c>
      <c r="E80" s="27" t="s">
        <v>713</v>
      </c>
      <c r="F80" s="28" t="s">
        <v>158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714</v>
      </c>
    </row>
    <row r="82" ht="25.5">
      <c r="A82" s="1" t="s">
        <v>85</v>
      </c>
      <c r="E82" s="33" t="s">
        <v>715</v>
      </c>
    </row>
    <row r="83" ht="102">
      <c r="A83" s="1" t="s">
        <v>87</v>
      </c>
      <c r="E83" s="27" t="s">
        <v>716</v>
      </c>
    </row>
    <row r="84" ht="25.5">
      <c r="A84" s="1" t="s">
        <v>78</v>
      </c>
      <c r="B84" s="1">
        <v>19</v>
      </c>
      <c r="C84" s="26" t="s">
        <v>717</v>
      </c>
      <c r="D84" t="s">
        <v>80</v>
      </c>
      <c r="E84" s="27" t="s">
        <v>718</v>
      </c>
      <c r="F84" s="28" t="s">
        <v>485</v>
      </c>
      <c r="G84" s="29">
        <v>70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719</v>
      </c>
    </row>
    <row r="86" ht="25.5">
      <c r="A86" s="1" t="s">
        <v>85</v>
      </c>
      <c r="E86" s="33" t="s">
        <v>720</v>
      </c>
    </row>
    <row r="87" ht="102">
      <c r="A87" s="1" t="s">
        <v>87</v>
      </c>
      <c r="E87" s="27" t="s">
        <v>716</v>
      </c>
    </row>
    <row r="88">
      <c r="A88" s="1" t="s">
        <v>75</v>
      </c>
      <c r="C88" s="22" t="s">
        <v>721</v>
      </c>
      <c r="E88" s="23" t="s">
        <v>722</v>
      </c>
      <c r="L88" s="24">
        <f>SUMIFS(L89:L208,A89:A208,"P")</f>
        <v>0</v>
      </c>
      <c r="M88" s="24">
        <f>SUMIFS(M89:M208,A89:A208,"P")</f>
        <v>0</v>
      </c>
      <c r="N88" s="25"/>
    </row>
    <row r="89">
      <c r="A89" s="1" t="s">
        <v>78</v>
      </c>
      <c r="B89" s="1">
        <v>20</v>
      </c>
      <c r="C89" s="26" t="s">
        <v>723</v>
      </c>
      <c r="D89" t="s">
        <v>80</v>
      </c>
      <c r="E89" s="27" t="s">
        <v>724</v>
      </c>
      <c r="F89" s="28" t="s">
        <v>152</v>
      </c>
      <c r="G89" s="29">
        <v>216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725</v>
      </c>
    </row>
    <row r="91" ht="25.5">
      <c r="A91" s="1" t="s">
        <v>85</v>
      </c>
      <c r="E91" s="33" t="s">
        <v>726</v>
      </c>
    </row>
    <row r="92" ht="76.5">
      <c r="A92" s="1" t="s">
        <v>87</v>
      </c>
      <c r="E92" s="27" t="s">
        <v>727</v>
      </c>
    </row>
    <row r="93">
      <c r="A93" s="1" t="s">
        <v>78</v>
      </c>
      <c r="B93" s="1">
        <v>21</v>
      </c>
      <c r="C93" s="26" t="s">
        <v>728</v>
      </c>
      <c r="D93" t="s">
        <v>80</v>
      </c>
      <c r="E93" s="27" t="s">
        <v>729</v>
      </c>
      <c r="F93" s="28" t="s">
        <v>152</v>
      </c>
      <c r="G93" s="29">
        <v>216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725</v>
      </c>
    </row>
    <row r="95" ht="25.5">
      <c r="A95" s="1" t="s">
        <v>85</v>
      </c>
      <c r="E95" s="33" t="s">
        <v>726</v>
      </c>
    </row>
    <row r="96" ht="76.5">
      <c r="A96" s="1" t="s">
        <v>87</v>
      </c>
      <c r="E96" s="27" t="s">
        <v>727</v>
      </c>
    </row>
    <row r="97" ht="25.5">
      <c r="A97" s="1" t="s">
        <v>78</v>
      </c>
      <c r="B97" s="1">
        <v>22</v>
      </c>
      <c r="C97" s="26" t="s">
        <v>730</v>
      </c>
      <c r="D97" t="s">
        <v>80</v>
      </c>
      <c r="E97" s="27" t="s">
        <v>731</v>
      </c>
      <c r="F97" s="28" t="s">
        <v>158</v>
      </c>
      <c r="G97" s="29">
        <v>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732</v>
      </c>
    </row>
    <row r="99" ht="25.5">
      <c r="A99" s="1" t="s">
        <v>85</v>
      </c>
      <c r="E99" s="33" t="s">
        <v>733</v>
      </c>
    </row>
    <row r="100" ht="89.25">
      <c r="A100" s="1" t="s">
        <v>87</v>
      </c>
      <c r="E100" s="27" t="s">
        <v>734</v>
      </c>
    </row>
    <row r="101" ht="25.5">
      <c r="A101" s="1" t="s">
        <v>78</v>
      </c>
      <c r="B101" s="1">
        <v>23</v>
      </c>
      <c r="C101" s="26" t="s">
        <v>735</v>
      </c>
      <c r="D101" t="s">
        <v>80</v>
      </c>
      <c r="E101" s="27" t="s">
        <v>736</v>
      </c>
      <c r="F101" s="28" t="s">
        <v>158</v>
      </c>
      <c r="G101" s="29">
        <v>4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732</v>
      </c>
    </row>
    <row r="103" ht="25.5">
      <c r="A103" s="1" t="s">
        <v>85</v>
      </c>
      <c r="E103" s="33" t="s">
        <v>733</v>
      </c>
    </row>
    <row r="104" ht="89.25">
      <c r="A104" s="1" t="s">
        <v>87</v>
      </c>
      <c r="E104" s="27" t="s">
        <v>734</v>
      </c>
    </row>
    <row r="105" ht="25.5">
      <c r="A105" s="1" t="s">
        <v>78</v>
      </c>
      <c r="B105" s="1">
        <v>24</v>
      </c>
      <c r="C105" s="26" t="s">
        <v>737</v>
      </c>
      <c r="D105" t="s">
        <v>80</v>
      </c>
      <c r="E105" s="27" t="s">
        <v>738</v>
      </c>
      <c r="F105" s="28" t="s">
        <v>158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732</v>
      </c>
    </row>
    <row r="107" ht="25.5">
      <c r="A107" s="1" t="s">
        <v>85</v>
      </c>
      <c r="E107" s="33" t="s">
        <v>739</v>
      </c>
    </row>
    <row r="108" ht="89.25">
      <c r="A108" s="1" t="s">
        <v>87</v>
      </c>
      <c r="E108" s="27" t="s">
        <v>740</v>
      </c>
    </row>
    <row r="109" ht="25.5">
      <c r="A109" s="1" t="s">
        <v>78</v>
      </c>
      <c r="B109" s="1">
        <v>25</v>
      </c>
      <c r="C109" s="26" t="s">
        <v>741</v>
      </c>
      <c r="D109" t="s">
        <v>80</v>
      </c>
      <c r="E109" s="27" t="s">
        <v>742</v>
      </c>
      <c r="F109" s="28" t="s">
        <v>158</v>
      </c>
      <c r="G109" s="29">
        <v>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732</v>
      </c>
    </row>
    <row r="111" ht="25.5">
      <c r="A111" s="1" t="s">
        <v>85</v>
      </c>
      <c r="E111" s="33" t="s">
        <v>743</v>
      </c>
    </row>
    <row r="112" ht="89.25">
      <c r="A112" s="1" t="s">
        <v>87</v>
      </c>
      <c r="E112" s="27" t="s">
        <v>740</v>
      </c>
    </row>
    <row r="113" ht="25.5">
      <c r="A113" s="1" t="s">
        <v>78</v>
      </c>
      <c r="B113" s="1">
        <v>26</v>
      </c>
      <c r="C113" s="26" t="s">
        <v>744</v>
      </c>
      <c r="D113" t="s">
        <v>80</v>
      </c>
      <c r="E113" s="27" t="s">
        <v>745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732</v>
      </c>
    </row>
    <row r="115" ht="25.5">
      <c r="A115" s="1" t="s">
        <v>85</v>
      </c>
      <c r="E115" s="33" t="s">
        <v>746</v>
      </c>
    </row>
    <row r="116" ht="89.25">
      <c r="A116" s="1" t="s">
        <v>87</v>
      </c>
      <c r="E116" s="27" t="s">
        <v>740</v>
      </c>
    </row>
    <row r="117" ht="25.5">
      <c r="A117" s="1" t="s">
        <v>78</v>
      </c>
      <c r="B117" s="1">
        <v>27</v>
      </c>
      <c r="C117" s="26" t="s">
        <v>747</v>
      </c>
      <c r="D117" t="s">
        <v>80</v>
      </c>
      <c r="E117" s="27" t="s">
        <v>748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732</v>
      </c>
    </row>
    <row r="119" ht="25.5">
      <c r="A119" s="1" t="s">
        <v>85</v>
      </c>
      <c r="E119" s="33" t="s">
        <v>746</v>
      </c>
    </row>
    <row r="120" ht="89.25">
      <c r="A120" s="1" t="s">
        <v>87</v>
      </c>
      <c r="E120" s="27" t="s">
        <v>740</v>
      </c>
    </row>
    <row r="121">
      <c r="A121" s="1" t="s">
        <v>78</v>
      </c>
      <c r="B121" s="1">
        <v>28</v>
      </c>
      <c r="C121" s="26" t="s">
        <v>749</v>
      </c>
      <c r="D121" t="s">
        <v>80</v>
      </c>
      <c r="E121" s="27" t="s">
        <v>750</v>
      </c>
      <c r="F121" s="28" t="s">
        <v>152</v>
      </c>
      <c r="G121" s="29">
        <v>96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751</v>
      </c>
    </row>
    <row r="123" ht="25.5">
      <c r="A123" s="1" t="s">
        <v>85</v>
      </c>
      <c r="E123" s="33" t="s">
        <v>752</v>
      </c>
    </row>
    <row r="124" ht="76.5">
      <c r="A124" s="1" t="s">
        <v>87</v>
      </c>
      <c r="E124" s="27" t="s">
        <v>753</v>
      </c>
    </row>
    <row r="125">
      <c r="A125" s="1" t="s">
        <v>78</v>
      </c>
      <c r="B125" s="1">
        <v>29</v>
      </c>
      <c r="C125" s="26" t="s">
        <v>754</v>
      </c>
      <c r="D125" t="s">
        <v>80</v>
      </c>
      <c r="E125" s="27" t="s">
        <v>755</v>
      </c>
      <c r="F125" s="28" t="s">
        <v>152</v>
      </c>
      <c r="G125" s="29">
        <v>96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751</v>
      </c>
    </row>
    <row r="127" ht="25.5">
      <c r="A127" s="1" t="s">
        <v>85</v>
      </c>
      <c r="E127" s="33" t="s">
        <v>752</v>
      </c>
    </row>
    <row r="128" ht="76.5">
      <c r="A128" s="1" t="s">
        <v>87</v>
      </c>
      <c r="E128" s="27" t="s">
        <v>756</v>
      </c>
    </row>
    <row r="129">
      <c r="A129" s="1" t="s">
        <v>78</v>
      </c>
      <c r="B129" s="1">
        <v>30</v>
      </c>
      <c r="C129" s="26" t="s">
        <v>757</v>
      </c>
      <c r="D129" t="s">
        <v>80</v>
      </c>
      <c r="E129" s="27" t="s">
        <v>758</v>
      </c>
      <c r="F129" s="28" t="s">
        <v>158</v>
      </c>
      <c r="G129" s="29">
        <v>14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688</v>
      </c>
    </row>
    <row r="131" ht="25.5">
      <c r="A131" s="1" t="s">
        <v>85</v>
      </c>
      <c r="E131" s="33" t="s">
        <v>759</v>
      </c>
    </row>
    <row r="132" ht="89.25">
      <c r="A132" s="1" t="s">
        <v>87</v>
      </c>
      <c r="E132" s="27" t="s">
        <v>760</v>
      </c>
    </row>
    <row r="133">
      <c r="A133" s="1" t="s">
        <v>78</v>
      </c>
      <c r="B133" s="1">
        <v>31</v>
      </c>
      <c r="C133" s="26" t="s">
        <v>761</v>
      </c>
      <c r="D133" t="s">
        <v>80</v>
      </c>
      <c r="E133" s="27" t="s">
        <v>762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83</v>
      </c>
      <c r="E134" s="27" t="s">
        <v>763</v>
      </c>
    </row>
    <row r="135" ht="25.5">
      <c r="A135" s="1" t="s">
        <v>85</v>
      </c>
      <c r="E135" s="33" t="s">
        <v>692</v>
      </c>
    </row>
    <row r="136" ht="102">
      <c r="A136" s="1" t="s">
        <v>87</v>
      </c>
      <c r="E136" s="27" t="s">
        <v>764</v>
      </c>
    </row>
    <row r="137">
      <c r="A137" s="1" t="s">
        <v>78</v>
      </c>
      <c r="B137" s="1">
        <v>32</v>
      </c>
      <c r="C137" s="26" t="s">
        <v>765</v>
      </c>
      <c r="D137" t="s">
        <v>80</v>
      </c>
      <c r="E137" s="27" t="s">
        <v>766</v>
      </c>
      <c r="F137" s="28" t="s">
        <v>152</v>
      </c>
      <c r="G137" s="29">
        <v>360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767</v>
      </c>
    </row>
    <row r="139" ht="25.5">
      <c r="A139" s="1" t="s">
        <v>85</v>
      </c>
      <c r="E139" s="33" t="s">
        <v>768</v>
      </c>
    </row>
    <row r="140" ht="114.75">
      <c r="A140" s="1" t="s">
        <v>87</v>
      </c>
      <c r="E140" s="27" t="s">
        <v>769</v>
      </c>
    </row>
    <row r="141" ht="25.5">
      <c r="A141" s="1" t="s">
        <v>78</v>
      </c>
      <c r="B141" s="1">
        <v>33</v>
      </c>
      <c r="C141" s="26" t="s">
        <v>770</v>
      </c>
      <c r="D141" t="s">
        <v>80</v>
      </c>
      <c r="E141" s="27" t="s">
        <v>771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772</v>
      </c>
    </row>
    <row r="143" ht="25.5">
      <c r="A143" s="1" t="s">
        <v>85</v>
      </c>
      <c r="E143" s="33" t="s">
        <v>692</v>
      </c>
    </row>
    <row r="144" ht="102">
      <c r="A144" s="1" t="s">
        <v>87</v>
      </c>
      <c r="E144" s="27" t="s">
        <v>773</v>
      </c>
    </row>
    <row r="145">
      <c r="A145" s="1" t="s">
        <v>78</v>
      </c>
      <c r="B145" s="1">
        <v>34</v>
      </c>
      <c r="C145" s="26" t="s">
        <v>206</v>
      </c>
      <c r="D145" t="s">
        <v>80</v>
      </c>
      <c r="E145" s="27" t="s">
        <v>774</v>
      </c>
      <c r="F145" s="28" t="s">
        <v>158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775</v>
      </c>
    </row>
    <row r="147" ht="25.5">
      <c r="A147" s="1" t="s">
        <v>85</v>
      </c>
      <c r="E147" s="33" t="s">
        <v>776</v>
      </c>
    </row>
    <row r="148" ht="114.75">
      <c r="A148" s="1" t="s">
        <v>87</v>
      </c>
      <c r="E148" s="27" t="s">
        <v>777</v>
      </c>
    </row>
    <row r="149">
      <c r="A149" s="1" t="s">
        <v>78</v>
      </c>
      <c r="B149" s="1">
        <v>35</v>
      </c>
      <c r="C149" s="26" t="s">
        <v>778</v>
      </c>
      <c r="D149" t="s">
        <v>80</v>
      </c>
      <c r="E149" s="27" t="s">
        <v>779</v>
      </c>
      <c r="F149" s="28" t="s">
        <v>158</v>
      </c>
      <c r="G149" s="29">
        <v>3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780</v>
      </c>
    </row>
    <row r="151" ht="25.5">
      <c r="A151" s="1" t="s">
        <v>85</v>
      </c>
      <c r="E151" s="33" t="s">
        <v>689</v>
      </c>
    </row>
    <row r="152" ht="114.75">
      <c r="A152" s="1" t="s">
        <v>87</v>
      </c>
      <c r="E152" s="27" t="s">
        <v>777</v>
      </c>
    </row>
    <row r="153">
      <c r="A153" s="1" t="s">
        <v>78</v>
      </c>
      <c r="B153" s="1">
        <v>36</v>
      </c>
      <c r="C153" s="26" t="s">
        <v>781</v>
      </c>
      <c r="D153" t="s">
        <v>80</v>
      </c>
      <c r="E153" s="27" t="s">
        <v>782</v>
      </c>
      <c r="F153" s="28" t="s">
        <v>158</v>
      </c>
      <c r="G153" s="29">
        <v>27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688</v>
      </c>
    </row>
    <row r="155" ht="25.5">
      <c r="A155" s="1" t="s">
        <v>85</v>
      </c>
      <c r="E155" s="33" t="s">
        <v>783</v>
      </c>
    </row>
    <row r="156" ht="89.25">
      <c r="A156" s="1" t="s">
        <v>87</v>
      </c>
      <c r="E156" s="27" t="s">
        <v>784</v>
      </c>
    </row>
    <row r="157">
      <c r="A157" s="1" t="s">
        <v>78</v>
      </c>
      <c r="B157" s="1">
        <v>37</v>
      </c>
      <c r="C157" s="26" t="s">
        <v>785</v>
      </c>
      <c r="D157" t="s">
        <v>80</v>
      </c>
      <c r="E157" s="27" t="s">
        <v>786</v>
      </c>
      <c r="F157" s="28" t="s">
        <v>158</v>
      </c>
      <c r="G157" s="29">
        <v>9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83</v>
      </c>
      <c r="E158" s="27" t="s">
        <v>688</v>
      </c>
    </row>
    <row r="159" ht="25.5">
      <c r="A159" s="1" t="s">
        <v>85</v>
      </c>
      <c r="E159" s="33" t="s">
        <v>787</v>
      </c>
    </row>
    <row r="160" ht="89.25">
      <c r="A160" s="1" t="s">
        <v>87</v>
      </c>
      <c r="E160" s="27" t="s">
        <v>784</v>
      </c>
    </row>
    <row r="161">
      <c r="A161" s="1" t="s">
        <v>78</v>
      </c>
      <c r="B161" s="1">
        <v>38</v>
      </c>
      <c r="C161" s="26" t="s">
        <v>788</v>
      </c>
      <c r="D161" t="s">
        <v>80</v>
      </c>
      <c r="E161" s="27" t="s">
        <v>789</v>
      </c>
      <c r="F161" s="28" t="s">
        <v>158</v>
      </c>
      <c r="G161" s="29">
        <v>14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83</v>
      </c>
      <c r="E162" s="27" t="s">
        <v>688</v>
      </c>
    </row>
    <row r="163" ht="25.5">
      <c r="A163" s="1" t="s">
        <v>85</v>
      </c>
      <c r="E163" s="33" t="s">
        <v>790</v>
      </c>
    </row>
    <row r="164" ht="102">
      <c r="A164" s="1" t="s">
        <v>87</v>
      </c>
      <c r="E164" s="27" t="s">
        <v>791</v>
      </c>
    </row>
    <row r="165">
      <c r="A165" s="1" t="s">
        <v>78</v>
      </c>
      <c r="B165" s="1">
        <v>39</v>
      </c>
      <c r="C165" s="26" t="s">
        <v>792</v>
      </c>
      <c r="D165" t="s">
        <v>80</v>
      </c>
      <c r="E165" s="27" t="s">
        <v>793</v>
      </c>
      <c r="F165" s="28" t="s">
        <v>158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83</v>
      </c>
      <c r="E166" s="27" t="s">
        <v>688</v>
      </c>
    </row>
    <row r="167" ht="25.5">
      <c r="A167" s="1" t="s">
        <v>85</v>
      </c>
      <c r="E167" s="33" t="s">
        <v>794</v>
      </c>
    </row>
    <row r="168" ht="102">
      <c r="A168" s="1" t="s">
        <v>87</v>
      </c>
      <c r="E168" s="27" t="s">
        <v>791</v>
      </c>
    </row>
    <row r="169" ht="25.5">
      <c r="A169" s="1" t="s">
        <v>78</v>
      </c>
      <c r="B169" s="1">
        <v>40</v>
      </c>
      <c r="C169" s="26" t="s">
        <v>795</v>
      </c>
      <c r="D169" t="s">
        <v>80</v>
      </c>
      <c r="E169" s="27" t="s">
        <v>796</v>
      </c>
      <c r="F169" s="28" t="s">
        <v>158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83</v>
      </c>
      <c r="E170" s="27" t="s">
        <v>797</v>
      </c>
    </row>
    <row r="171" ht="25.5">
      <c r="A171" s="1" t="s">
        <v>85</v>
      </c>
      <c r="E171" s="33" t="s">
        <v>798</v>
      </c>
    </row>
    <row r="172" ht="102">
      <c r="A172" s="1" t="s">
        <v>87</v>
      </c>
      <c r="E172" s="27" t="s">
        <v>799</v>
      </c>
    </row>
    <row r="173" ht="38.25">
      <c r="A173" s="1" t="s">
        <v>78</v>
      </c>
      <c r="B173" s="1">
        <v>41</v>
      </c>
      <c r="C173" s="26" t="s">
        <v>800</v>
      </c>
      <c r="D173" t="s">
        <v>80</v>
      </c>
      <c r="E173" s="27" t="s">
        <v>801</v>
      </c>
      <c r="F173" s="28" t="s">
        <v>158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83</v>
      </c>
      <c r="E174" s="27" t="s">
        <v>797</v>
      </c>
    </row>
    <row r="175" ht="25.5">
      <c r="A175" s="1" t="s">
        <v>85</v>
      </c>
      <c r="E175" s="33" t="s">
        <v>798</v>
      </c>
    </row>
    <row r="176" ht="102">
      <c r="A176" s="1" t="s">
        <v>87</v>
      </c>
      <c r="E176" s="27" t="s">
        <v>802</v>
      </c>
    </row>
    <row r="177" ht="25.5">
      <c r="A177" s="1" t="s">
        <v>78</v>
      </c>
      <c r="B177" s="1">
        <v>42</v>
      </c>
      <c r="C177" s="26" t="s">
        <v>803</v>
      </c>
      <c r="D177" t="s">
        <v>80</v>
      </c>
      <c r="E177" s="27" t="s">
        <v>804</v>
      </c>
      <c r="F177" s="28" t="s">
        <v>158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83</v>
      </c>
      <c r="E178" s="27" t="s">
        <v>805</v>
      </c>
    </row>
    <row r="179" ht="25.5">
      <c r="A179" s="1" t="s">
        <v>85</v>
      </c>
      <c r="E179" s="33" t="s">
        <v>798</v>
      </c>
    </row>
    <row r="180" ht="89.25">
      <c r="A180" s="1" t="s">
        <v>87</v>
      </c>
      <c r="E180" s="27" t="s">
        <v>806</v>
      </c>
    </row>
    <row r="181">
      <c r="A181" s="1" t="s">
        <v>78</v>
      </c>
      <c r="B181" s="1">
        <v>43</v>
      </c>
      <c r="C181" s="26" t="s">
        <v>807</v>
      </c>
      <c r="D181" t="s">
        <v>80</v>
      </c>
      <c r="E181" s="27" t="s">
        <v>808</v>
      </c>
      <c r="F181" s="28" t="s">
        <v>624</v>
      </c>
      <c r="G181" s="29">
        <v>120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83</v>
      </c>
      <c r="E182" s="27" t="s">
        <v>809</v>
      </c>
    </row>
    <row r="183" ht="25.5">
      <c r="A183" s="1" t="s">
        <v>85</v>
      </c>
      <c r="E183" s="33" t="s">
        <v>810</v>
      </c>
    </row>
    <row r="184" ht="89.25">
      <c r="A184" s="1" t="s">
        <v>87</v>
      </c>
      <c r="E184" s="27" t="s">
        <v>811</v>
      </c>
    </row>
    <row r="185">
      <c r="A185" s="1" t="s">
        <v>78</v>
      </c>
      <c r="B185" s="1">
        <v>44</v>
      </c>
      <c r="C185" s="26" t="s">
        <v>812</v>
      </c>
      <c r="D185" t="s">
        <v>80</v>
      </c>
      <c r="E185" s="27" t="s">
        <v>813</v>
      </c>
      <c r="F185" s="28" t="s">
        <v>624</v>
      </c>
      <c r="G185" s="29">
        <v>16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.5">
      <c r="A186" s="1" t="s">
        <v>83</v>
      </c>
      <c r="E186" s="27" t="s">
        <v>814</v>
      </c>
    </row>
    <row r="187" ht="25.5">
      <c r="A187" s="1" t="s">
        <v>85</v>
      </c>
      <c r="E187" s="33" t="s">
        <v>815</v>
      </c>
    </row>
    <row r="188" ht="102">
      <c r="A188" s="1" t="s">
        <v>87</v>
      </c>
      <c r="E188" s="27" t="s">
        <v>816</v>
      </c>
    </row>
    <row r="189">
      <c r="A189" s="1" t="s">
        <v>78</v>
      </c>
      <c r="B189" s="1">
        <v>45</v>
      </c>
      <c r="C189" s="26" t="s">
        <v>817</v>
      </c>
      <c r="D189" t="s">
        <v>80</v>
      </c>
      <c r="E189" s="27" t="s">
        <v>818</v>
      </c>
      <c r="F189" s="28" t="s">
        <v>624</v>
      </c>
      <c r="G189" s="29">
        <v>16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 ht="25.5">
      <c r="A190" s="1" t="s">
        <v>83</v>
      </c>
      <c r="E190" s="27" t="s">
        <v>819</v>
      </c>
    </row>
    <row r="191" ht="25.5">
      <c r="A191" s="1" t="s">
        <v>85</v>
      </c>
      <c r="E191" s="33" t="s">
        <v>815</v>
      </c>
    </row>
    <row r="192" ht="89.25">
      <c r="A192" s="1" t="s">
        <v>87</v>
      </c>
      <c r="E192" s="27" t="s">
        <v>820</v>
      </c>
    </row>
    <row r="193">
      <c r="A193" s="1" t="s">
        <v>78</v>
      </c>
      <c r="B193" s="1">
        <v>46</v>
      </c>
      <c r="C193" s="26" t="s">
        <v>821</v>
      </c>
      <c r="D193" t="s">
        <v>80</v>
      </c>
      <c r="E193" s="27" t="s">
        <v>822</v>
      </c>
      <c r="F193" s="28" t="s">
        <v>624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823</v>
      </c>
    </row>
    <row r="195" ht="25.5">
      <c r="A195" s="1" t="s">
        <v>85</v>
      </c>
      <c r="E195" s="33" t="s">
        <v>815</v>
      </c>
    </row>
    <row r="196" ht="89.25">
      <c r="A196" s="1" t="s">
        <v>87</v>
      </c>
      <c r="E196" s="27" t="s">
        <v>824</v>
      </c>
    </row>
    <row r="197">
      <c r="A197" s="1" t="s">
        <v>78</v>
      </c>
      <c r="B197" s="1">
        <v>47</v>
      </c>
      <c r="C197" s="26" t="s">
        <v>825</v>
      </c>
      <c r="D197" t="s">
        <v>80</v>
      </c>
      <c r="E197" s="27" t="s">
        <v>826</v>
      </c>
      <c r="F197" s="28" t="s">
        <v>158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83</v>
      </c>
      <c r="E198" s="27" t="s">
        <v>827</v>
      </c>
    </row>
    <row r="199" ht="25.5">
      <c r="A199" s="1" t="s">
        <v>85</v>
      </c>
      <c r="E199" s="33" t="s">
        <v>828</v>
      </c>
    </row>
    <row r="200" ht="114.75">
      <c r="A200" s="1" t="s">
        <v>87</v>
      </c>
      <c r="E200" s="27" t="s">
        <v>829</v>
      </c>
    </row>
    <row r="201">
      <c r="A201" s="1" t="s">
        <v>78</v>
      </c>
      <c r="B201" s="1">
        <v>48</v>
      </c>
      <c r="C201" s="26" t="s">
        <v>830</v>
      </c>
      <c r="D201" t="s">
        <v>80</v>
      </c>
      <c r="E201" s="27" t="s">
        <v>831</v>
      </c>
      <c r="F201" s="28" t="s">
        <v>158</v>
      </c>
      <c r="G201" s="29">
        <v>5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83</v>
      </c>
      <c r="E202" s="27" t="s">
        <v>832</v>
      </c>
    </row>
    <row r="203" ht="25.5">
      <c r="A203" s="1" t="s">
        <v>85</v>
      </c>
      <c r="E203" s="33" t="s">
        <v>833</v>
      </c>
    </row>
    <row r="204" ht="127.5">
      <c r="A204" s="1" t="s">
        <v>87</v>
      </c>
      <c r="E204" s="27" t="s">
        <v>834</v>
      </c>
    </row>
    <row r="205">
      <c r="A205" s="1" t="s">
        <v>78</v>
      </c>
      <c r="B205" s="1">
        <v>49</v>
      </c>
      <c r="C205" s="26" t="s">
        <v>835</v>
      </c>
      <c r="D205" t="s">
        <v>80</v>
      </c>
      <c r="E205" s="27" t="s">
        <v>836</v>
      </c>
      <c r="F205" s="28" t="s">
        <v>158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83</v>
      </c>
      <c r="E206" s="27" t="s">
        <v>837</v>
      </c>
    </row>
    <row r="207" ht="25.5">
      <c r="A207" s="1" t="s">
        <v>85</v>
      </c>
      <c r="E207" s="33" t="s">
        <v>838</v>
      </c>
    </row>
    <row r="208" ht="114.75">
      <c r="A208" s="1" t="s">
        <v>87</v>
      </c>
      <c r="E208" s="27" t="s">
        <v>829</v>
      </c>
    </row>
    <row r="209">
      <c r="A209" s="1" t="s">
        <v>75</v>
      </c>
      <c r="C209" s="22" t="s">
        <v>230</v>
      </c>
      <c r="E209" s="23" t="s">
        <v>470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78</v>
      </c>
      <c r="B210" s="1">
        <v>50</v>
      </c>
      <c r="C210" s="26" t="s">
        <v>839</v>
      </c>
      <c r="D210" t="s">
        <v>80</v>
      </c>
      <c r="E210" s="27" t="s">
        <v>840</v>
      </c>
      <c r="F210" s="28" t="s">
        <v>141</v>
      </c>
      <c r="G210" s="29">
        <v>0.25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83</v>
      </c>
      <c r="E211" s="27" t="s">
        <v>841</v>
      </c>
    </row>
    <row r="212" ht="25.5">
      <c r="A212" s="1" t="s">
        <v>85</v>
      </c>
      <c r="E212" s="33" t="s">
        <v>842</v>
      </c>
    </row>
    <row r="213" ht="76.5">
      <c r="A213" s="1" t="s">
        <v>87</v>
      </c>
      <c r="E213" s="27" t="s">
        <v>555</v>
      </c>
    </row>
  </sheetData>
  <sheetProtection sheet="1" objects="1" scenarios="1" spinCount="100000" saltValue="FVBlX1teB7T/vg/PwyDuS0BHrKHjPOchREwEkrM7iSBnU4k0x0foXqttefAP1BBA2tfeWOrXKL/MLuEmgjKVWw==" hashValue="fLxB9MyhpBfGFNq1Tib/PSpmz3dPhyMTB8JvyalQu6OsmCGmERxisRkztVVd1M/RBY4Er9vIS91Jr89syipkd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COUNTIFS(L8:L14,"=0",A8:A14,"P")+COUNTIFS(L8:L14,"",A8:A14,"P")+SUM(Q8:Q14)</f>
        <v>0</v>
      </c>
    </row>
    <row r="8">
      <c r="A8" s="1" t="s">
        <v>73</v>
      </c>
      <c r="C8" s="22" t="s">
        <v>843</v>
      </c>
      <c r="E8" s="23" t="s">
        <v>29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76</v>
      </c>
      <c r="E9" s="23" t="s">
        <v>274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844</v>
      </c>
      <c r="D10" t="s">
        <v>80</v>
      </c>
      <c r="E10" s="27" t="s">
        <v>845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846</v>
      </c>
    </row>
    <row r="12" ht="25.5">
      <c r="A12" s="1" t="s">
        <v>85</v>
      </c>
      <c r="E12" s="33" t="s">
        <v>798</v>
      </c>
    </row>
    <row r="13">
      <c r="A13" s="1" t="s">
        <v>87</v>
      </c>
      <c r="E13" s="27" t="s">
        <v>80</v>
      </c>
    </row>
  </sheetData>
  <sheetProtection sheet="1" objects="1" scenarios="1" spinCount="100000" saltValue="bA22hJq+KgIhSgpUr52jMYIPNLyX2VkdE7NnR73wEbz2ZNpK+wrSTkQ+CLotokC0kq8yC7zdIpt1qOxO+LL+ZA==" hashValue="PZrpk3h7R/QvaiuqAO2l+0ylp6Afe+k+bmvSeZGCIeUZzOyojyqag2YyxdxiytNoJgew1P1rpJtgfd2y/hps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COUNTIFS(L8:L105,"=0",A8:A105,"P")+COUNTIFS(L8:L105,"",A8:A105,"P")+SUM(Q8:Q105)</f>
        <v>0</v>
      </c>
    </row>
    <row r="8">
      <c r="A8" s="1" t="s">
        <v>73</v>
      </c>
      <c r="C8" s="22" t="s">
        <v>847</v>
      </c>
      <c r="E8" s="23" t="s">
        <v>31</v>
      </c>
      <c r="L8" s="24">
        <f>L9+L14+L23+L100</f>
        <v>0</v>
      </c>
      <c r="M8" s="24">
        <f>M9+M14+M23+M100</f>
        <v>0</v>
      </c>
      <c r="N8" s="25"/>
    </row>
    <row r="9">
      <c r="A9" s="1" t="s">
        <v>75</v>
      </c>
      <c r="C9" s="22" t="s">
        <v>94</v>
      </c>
      <c r="E9" s="23" t="s">
        <v>635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78</v>
      </c>
      <c r="B10" s="1">
        <v>1</v>
      </c>
      <c r="C10" s="26" t="s">
        <v>645</v>
      </c>
      <c r="D10" t="s">
        <v>646</v>
      </c>
      <c r="E10" s="27" t="s">
        <v>647</v>
      </c>
      <c r="F10" s="28" t="s">
        <v>99</v>
      </c>
      <c r="G10" s="29">
        <v>0.01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639</v>
      </c>
    </row>
    <row r="12" ht="25.5">
      <c r="A12" s="1" t="s">
        <v>85</v>
      </c>
      <c r="E12" s="33" t="s">
        <v>848</v>
      </c>
    </row>
    <row r="13" ht="127.5">
      <c r="A13" s="1" t="s">
        <v>87</v>
      </c>
      <c r="E13" s="27" t="s">
        <v>649</v>
      </c>
    </row>
    <row r="14">
      <c r="A14" s="1" t="s">
        <v>75</v>
      </c>
      <c r="C14" s="22" t="s">
        <v>204</v>
      </c>
      <c r="E14" s="23" t="s">
        <v>685</v>
      </c>
      <c r="L14" s="24">
        <f>SUMIFS(L15:L22,A15:A22,"P")</f>
        <v>0</v>
      </c>
      <c r="M14" s="24">
        <f>SUMIFS(M15:M22,A15:A22,"P")</f>
        <v>0</v>
      </c>
      <c r="N14" s="25"/>
    </row>
    <row r="15" ht="25.5">
      <c r="A15" s="1" t="s">
        <v>78</v>
      </c>
      <c r="B15" s="1">
        <v>2</v>
      </c>
      <c r="C15" s="26" t="s">
        <v>849</v>
      </c>
      <c r="D15" t="s">
        <v>80</v>
      </c>
      <c r="E15" s="27" t="s">
        <v>850</v>
      </c>
      <c r="F15" s="28" t="s">
        <v>152</v>
      </c>
      <c r="G15" s="29">
        <v>60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142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83</v>
      </c>
      <c r="E16" s="27" t="s">
        <v>851</v>
      </c>
    </row>
    <row r="17" ht="25.5">
      <c r="A17" s="1" t="s">
        <v>85</v>
      </c>
      <c r="E17" s="33" t="s">
        <v>852</v>
      </c>
    </row>
    <row r="18" ht="76.5">
      <c r="A18" s="1" t="s">
        <v>87</v>
      </c>
      <c r="E18" s="27" t="s">
        <v>853</v>
      </c>
    </row>
    <row r="19">
      <c r="A19" s="1" t="s">
        <v>78</v>
      </c>
      <c r="B19" s="1">
        <v>3</v>
      </c>
      <c r="C19" s="26" t="s">
        <v>708</v>
      </c>
      <c r="D19" t="s">
        <v>80</v>
      </c>
      <c r="E19" s="27" t="s">
        <v>709</v>
      </c>
      <c r="F19" s="28" t="s">
        <v>152</v>
      </c>
      <c r="G19" s="29">
        <v>45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83</v>
      </c>
      <c r="E20" s="27" t="s">
        <v>854</v>
      </c>
    </row>
    <row r="21" ht="25.5">
      <c r="A21" s="1" t="s">
        <v>85</v>
      </c>
      <c r="E21" s="33" t="s">
        <v>855</v>
      </c>
    </row>
    <row r="22" ht="76.5">
      <c r="A22" s="1" t="s">
        <v>87</v>
      </c>
      <c r="E22" s="27" t="s">
        <v>690</v>
      </c>
    </row>
    <row r="23">
      <c r="A23" s="1" t="s">
        <v>75</v>
      </c>
      <c r="C23" s="22" t="s">
        <v>721</v>
      </c>
      <c r="E23" s="23" t="s">
        <v>722</v>
      </c>
      <c r="L23" s="24">
        <f>SUMIFS(L24:L99,A24:A99,"P")</f>
        <v>0</v>
      </c>
      <c r="M23" s="24">
        <f>SUMIFS(M24:M99,A24:A99,"P")</f>
        <v>0</v>
      </c>
      <c r="N23" s="25"/>
    </row>
    <row r="24">
      <c r="A24" s="1" t="s">
        <v>78</v>
      </c>
      <c r="B24" s="1">
        <v>4</v>
      </c>
      <c r="C24" s="26" t="s">
        <v>856</v>
      </c>
      <c r="D24" t="s">
        <v>80</v>
      </c>
      <c r="E24" s="27" t="s">
        <v>857</v>
      </c>
      <c r="F24" s="28" t="s">
        <v>152</v>
      </c>
      <c r="G24" s="29">
        <v>159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142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83</v>
      </c>
      <c r="E25" s="27" t="s">
        <v>725</v>
      </c>
    </row>
    <row r="26" ht="25.5">
      <c r="A26" s="1" t="s">
        <v>85</v>
      </c>
      <c r="E26" s="33" t="s">
        <v>858</v>
      </c>
    </row>
    <row r="27" ht="76.5">
      <c r="A27" s="1" t="s">
        <v>87</v>
      </c>
      <c r="E27" s="27" t="s">
        <v>727</v>
      </c>
    </row>
    <row r="28" ht="25.5">
      <c r="A28" s="1" t="s">
        <v>78</v>
      </c>
      <c r="B28" s="1">
        <v>5</v>
      </c>
      <c r="C28" s="26" t="s">
        <v>859</v>
      </c>
      <c r="D28" t="s">
        <v>80</v>
      </c>
      <c r="E28" s="27" t="s">
        <v>860</v>
      </c>
      <c r="F28" s="28" t="s">
        <v>158</v>
      </c>
      <c r="G28" s="29">
        <v>8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732</v>
      </c>
    </row>
    <row r="30" ht="25.5">
      <c r="A30" s="1" t="s">
        <v>85</v>
      </c>
      <c r="E30" s="33" t="s">
        <v>861</v>
      </c>
    </row>
    <row r="31" ht="89.25">
      <c r="A31" s="1" t="s">
        <v>87</v>
      </c>
      <c r="E31" s="27" t="s">
        <v>740</v>
      </c>
    </row>
    <row r="32" ht="25.5">
      <c r="A32" s="1" t="s">
        <v>78</v>
      </c>
      <c r="B32" s="1">
        <v>6</v>
      </c>
      <c r="C32" s="26" t="s">
        <v>730</v>
      </c>
      <c r="D32" t="s">
        <v>80</v>
      </c>
      <c r="E32" s="27" t="s">
        <v>731</v>
      </c>
      <c r="F32" s="28" t="s">
        <v>158</v>
      </c>
      <c r="G32" s="29">
        <v>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142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83</v>
      </c>
      <c r="E33" s="27" t="s">
        <v>732</v>
      </c>
    </row>
    <row r="34" ht="25.5">
      <c r="A34" s="1" t="s">
        <v>85</v>
      </c>
      <c r="E34" s="33" t="s">
        <v>862</v>
      </c>
    </row>
    <row r="35" ht="89.25">
      <c r="A35" s="1" t="s">
        <v>87</v>
      </c>
      <c r="E35" s="27" t="s">
        <v>734</v>
      </c>
    </row>
    <row r="36" ht="25.5">
      <c r="A36" s="1" t="s">
        <v>78</v>
      </c>
      <c r="B36" s="1">
        <v>7</v>
      </c>
      <c r="C36" s="26" t="s">
        <v>735</v>
      </c>
      <c r="D36" t="s">
        <v>80</v>
      </c>
      <c r="E36" s="27" t="s">
        <v>736</v>
      </c>
      <c r="F36" s="28" t="s">
        <v>158</v>
      </c>
      <c r="G36" s="29">
        <v>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732</v>
      </c>
    </row>
    <row r="38" ht="25.5">
      <c r="A38" s="1" t="s">
        <v>85</v>
      </c>
      <c r="E38" s="33" t="s">
        <v>862</v>
      </c>
    </row>
    <row r="39" ht="89.25">
      <c r="A39" s="1" t="s">
        <v>87</v>
      </c>
      <c r="E39" s="27" t="s">
        <v>734</v>
      </c>
    </row>
    <row r="40">
      <c r="A40" s="1" t="s">
        <v>78</v>
      </c>
      <c r="B40" s="1">
        <v>8</v>
      </c>
      <c r="C40" s="26" t="s">
        <v>749</v>
      </c>
      <c r="D40" t="s">
        <v>80</v>
      </c>
      <c r="E40" s="27" t="s">
        <v>750</v>
      </c>
      <c r="F40" s="28" t="s">
        <v>152</v>
      </c>
      <c r="G40" s="29">
        <v>75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751</v>
      </c>
    </row>
    <row r="42" ht="25.5">
      <c r="A42" s="1" t="s">
        <v>85</v>
      </c>
      <c r="E42" s="33" t="s">
        <v>863</v>
      </c>
    </row>
    <row r="43" ht="76.5">
      <c r="A43" s="1" t="s">
        <v>87</v>
      </c>
      <c r="E43" s="27" t="s">
        <v>753</v>
      </c>
    </row>
    <row r="44">
      <c r="A44" s="1" t="s">
        <v>78</v>
      </c>
      <c r="B44" s="1">
        <v>9</v>
      </c>
      <c r="C44" s="26" t="s">
        <v>757</v>
      </c>
      <c r="D44" t="s">
        <v>80</v>
      </c>
      <c r="E44" s="27" t="s">
        <v>758</v>
      </c>
      <c r="F44" s="28" t="s">
        <v>158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864</v>
      </c>
    </row>
    <row r="46" ht="25.5">
      <c r="A46" s="1" t="s">
        <v>85</v>
      </c>
      <c r="E46" s="33" t="s">
        <v>865</v>
      </c>
    </row>
    <row r="47" ht="89.25">
      <c r="A47" s="1" t="s">
        <v>87</v>
      </c>
      <c r="E47" s="27" t="s">
        <v>760</v>
      </c>
    </row>
    <row r="48" ht="25.5">
      <c r="A48" s="1" t="s">
        <v>78</v>
      </c>
      <c r="B48" s="1">
        <v>10</v>
      </c>
      <c r="C48" s="26" t="s">
        <v>866</v>
      </c>
      <c r="D48" t="s">
        <v>80</v>
      </c>
      <c r="E48" s="27" t="s">
        <v>867</v>
      </c>
      <c r="F48" s="28" t="s">
        <v>158</v>
      </c>
      <c r="G48" s="29">
        <v>45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83</v>
      </c>
      <c r="E49" s="27" t="s">
        <v>868</v>
      </c>
    </row>
    <row r="50" ht="38.25">
      <c r="A50" s="1" t="s">
        <v>85</v>
      </c>
      <c r="E50" s="33" t="s">
        <v>869</v>
      </c>
    </row>
    <row r="51" ht="51">
      <c r="A51" s="1" t="s">
        <v>87</v>
      </c>
      <c r="E51" s="27" t="s">
        <v>870</v>
      </c>
    </row>
    <row r="52">
      <c r="A52" s="1" t="s">
        <v>78</v>
      </c>
      <c r="B52" s="1">
        <v>11</v>
      </c>
      <c r="C52" s="26" t="s">
        <v>765</v>
      </c>
      <c r="D52" t="s">
        <v>80</v>
      </c>
      <c r="E52" s="27" t="s">
        <v>766</v>
      </c>
      <c r="F52" s="28" t="s">
        <v>152</v>
      </c>
      <c r="G52" s="29">
        <v>159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83</v>
      </c>
      <c r="E53" s="27" t="s">
        <v>871</v>
      </c>
    </row>
    <row r="54" ht="25.5">
      <c r="A54" s="1" t="s">
        <v>85</v>
      </c>
      <c r="E54" s="33" t="s">
        <v>872</v>
      </c>
    </row>
    <row r="55" ht="114.75">
      <c r="A55" s="1" t="s">
        <v>87</v>
      </c>
      <c r="E55" s="27" t="s">
        <v>769</v>
      </c>
    </row>
    <row r="56" ht="25.5">
      <c r="A56" s="1" t="s">
        <v>78</v>
      </c>
      <c r="B56" s="1">
        <v>12</v>
      </c>
      <c r="C56" s="26" t="s">
        <v>873</v>
      </c>
      <c r="D56" t="s">
        <v>80</v>
      </c>
      <c r="E56" s="27" t="s">
        <v>874</v>
      </c>
      <c r="F56" s="28" t="s">
        <v>158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772</v>
      </c>
    </row>
    <row r="58" ht="25.5">
      <c r="A58" s="1" t="s">
        <v>85</v>
      </c>
      <c r="E58" s="33" t="s">
        <v>776</v>
      </c>
    </row>
    <row r="59" ht="102">
      <c r="A59" s="1" t="s">
        <v>87</v>
      </c>
      <c r="E59" s="27" t="s">
        <v>773</v>
      </c>
    </row>
    <row r="60">
      <c r="A60" s="1" t="s">
        <v>78</v>
      </c>
      <c r="B60" s="1">
        <v>13</v>
      </c>
      <c r="C60" s="26" t="s">
        <v>778</v>
      </c>
      <c r="D60" t="s">
        <v>80</v>
      </c>
      <c r="E60" s="27" t="s">
        <v>779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780</v>
      </c>
    </row>
    <row r="62" ht="25.5">
      <c r="A62" s="1" t="s">
        <v>85</v>
      </c>
      <c r="E62" s="33" t="s">
        <v>692</v>
      </c>
    </row>
    <row r="63" ht="114.75">
      <c r="A63" s="1" t="s">
        <v>87</v>
      </c>
      <c r="E63" s="27" t="s">
        <v>777</v>
      </c>
    </row>
    <row r="64">
      <c r="A64" s="1" t="s">
        <v>78</v>
      </c>
      <c r="B64" s="1">
        <v>14</v>
      </c>
      <c r="C64" s="26" t="s">
        <v>781</v>
      </c>
      <c r="D64" t="s">
        <v>80</v>
      </c>
      <c r="E64" s="27" t="s">
        <v>782</v>
      </c>
      <c r="F64" s="28" t="s">
        <v>158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688</v>
      </c>
    </row>
    <row r="66" ht="25.5">
      <c r="A66" s="1" t="s">
        <v>85</v>
      </c>
      <c r="E66" s="33" t="s">
        <v>875</v>
      </c>
    </row>
    <row r="67" ht="89.25">
      <c r="A67" s="1" t="s">
        <v>87</v>
      </c>
      <c r="E67" s="27" t="s">
        <v>784</v>
      </c>
    </row>
    <row r="68">
      <c r="A68" s="1" t="s">
        <v>78</v>
      </c>
      <c r="B68" s="1">
        <v>15</v>
      </c>
      <c r="C68" s="26" t="s">
        <v>788</v>
      </c>
      <c r="D68" t="s">
        <v>80</v>
      </c>
      <c r="E68" s="27" t="s">
        <v>789</v>
      </c>
      <c r="F68" s="28" t="s">
        <v>158</v>
      </c>
      <c r="G68" s="29">
        <v>4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864</v>
      </c>
    </row>
    <row r="70" ht="25.5">
      <c r="A70" s="1" t="s">
        <v>85</v>
      </c>
      <c r="E70" s="33" t="s">
        <v>876</v>
      </c>
    </row>
    <row r="71" ht="102">
      <c r="A71" s="1" t="s">
        <v>87</v>
      </c>
      <c r="E71" s="27" t="s">
        <v>791</v>
      </c>
    </row>
    <row r="72">
      <c r="A72" s="1" t="s">
        <v>78</v>
      </c>
      <c r="B72" s="1">
        <v>16</v>
      </c>
      <c r="C72" s="26" t="s">
        <v>792</v>
      </c>
      <c r="D72" t="s">
        <v>80</v>
      </c>
      <c r="E72" s="27" t="s">
        <v>877</v>
      </c>
      <c r="F72" s="28" t="s">
        <v>158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864</v>
      </c>
    </row>
    <row r="74" ht="25.5">
      <c r="A74" s="1" t="s">
        <v>85</v>
      </c>
      <c r="E74" s="33" t="s">
        <v>878</v>
      </c>
    </row>
    <row r="75" ht="102">
      <c r="A75" s="1" t="s">
        <v>87</v>
      </c>
      <c r="E75" s="27" t="s">
        <v>879</v>
      </c>
    </row>
    <row r="76" ht="25.5">
      <c r="A76" s="1" t="s">
        <v>78</v>
      </c>
      <c r="B76" s="1">
        <v>17</v>
      </c>
      <c r="C76" s="26" t="s">
        <v>880</v>
      </c>
      <c r="D76" t="s">
        <v>80</v>
      </c>
      <c r="E76" s="27" t="s">
        <v>881</v>
      </c>
      <c r="F76" s="28" t="s">
        <v>158</v>
      </c>
      <c r="G76" s="29">
        <v>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797</v>
      </c>
    </row>
    <row r="78" ht="25.5">
      <c r="A78" s="1" t="s">
        <v>85</v>
      </c>
      <c r="E78" s="33" t="s">
        <v>798</v>
      </c>
    </row>
    <row r="79" ht="102">
      <c r="A79" s="1" t="s">
        <v>87</v>
      </c>
      <c r="E79" s="27" t="s">
        <v>799</v>
      </c>
    </row>
    <row r="80" ht="25.5">
      <c r="A80" s="1" t="s">
        <v>78</v>
      </c>
      <c r="B80" s="1">
        <v>18</v>
      </c>
      <c r="C80" s="26" t="s">
        <v>803</v>
      </c>
      <c r="D80" t="s">
        <v>80</v>
      </c>
      <c r="E80" s="27" t="s">
        <v>804</v>
      </c>
      <c r="F80" s="28" t="s">
        <v>158</v>
      </c>
      <c r="G80" s="29">
        <v>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805</v>
      </c>
    </row>
    <row r="82" ht="25.5">
      <c r="A82" s="1" t="s">
        <v>85</v>
      </c>
      <c r="E82" s="33" t="s">
        <v>798</v>
      </c>
    </row>
    <row r="83" ht="89.25">
      <c r="A83" s="1" t="s">
        <v>87</v>
      </c>
      <c r="E83" s="27" t="s">
        <v>806</v>
      </c>
    </row>
    <row r="84">
      <c r="A84" s="1" t="s">
        <v>78</v>
      </c>
      <c r="B84" s="1">
        <v>19</v>
      </c>
      <c r="C84" s="26" t="s">
        <v>807</v>
      </c>
      <c r="D84" t="s">
        <v>80</v>
      </c>
      <c r="E84" s="27" t="s">
        <v>808</v>
      </c>
      <c r="F84" s="28" t="s">
        <v>624</v>
      </c>
      <c r="G84" s="29">
        <v>56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83</v>
      </c>
      <c r="E85" s="27" t="s">
        <v>809</v>
      </c>
    </row>
    <row r="86" ht="25.5">
      <c r="A86" s="1" t="s">
        <v>85</v>
      </c>
      <c r="E86" s="33" t="s">
        <v>882</v>
      </c>
    </row>
    <row r="87" ht="89.25">
      <c r="A87" s="1" t="s">
        <v>87</v>
      </c>
      <c r="E87" s="27" t="s">
        <v>811</v>
      </c>
    </row>
    <row r="88">
      <c r="A88" s="1" t="s">
        <v>78</v>
      </c>
      <c r="B88" s="1">
        <v>20</v>
      </c>
      <c r="C88" s="26" t="s">
        <v>812</v>
      </c>
      <c r="D88" t="s">
        <v>80</v>
      </c>
      <c r="E88" s="27" t="s">
        <v>813</v>
      </c>
      <c r="F88" s="28" t="s">
        <v>624</v>
      </c>
      <c r="G88" s="29">
        <v>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83</v>
      </c>
      <c r="E89" s="27" t="s">
        <v>814</v>
      </c>
    </row>
    <row r="90" ht="25.5">
      <c r="A90" s="1" t="s">
        <v>85</v>
      </c>
      <c r="E90" s="33" t="s">
        <v>883</v>
      </c>
    </row>
    <row r="91" ht="102">
      <c r="A91" s="1" t="s">
        <v>87</v>
      </c>
      <c r="E91" s="27" t="s">
        <v>816</v>
      </c>
    </row>
    <row r="92">
      <c r="A92" s="1" t="s">
        <v>78</v>
      </c>
      <c r="B92" s="1">
        <v>21</v>
      </c>
      <c r="C92" s="26" t="s">
        <v>817</v>
      </c>
      <c r="D92" t="s">
        <v>80</v>
      </c>
      <c r="E92" s="27" t="s">
        <v>818</v>
      </c>
      <c r="F92" s="28" t="s">
        <v>624</v>
      </c>
      <c r="G92" s="29">
        <v>16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83</v>
      </c>
      <c r="E93" s="27" t="s">
        <v>819</v>
      </c>
    </row>
    <row r="94" ht="25.5">
      <c r="A94" s="1" t="s">
        <v>85</v>
      </c>
      <c r="E94" s="33" t="s">
        <v>815</v>
      </c>
    </row>
    <row r="95" ht="89.25">
      <c r="A95" s="1" t="s">
        <v>87</v>
      </c>
      <c r="E95" s="27" t="s">
        <v>820</v>
      </c>
    </row>
    <row r="96">
      <c r="A96" s="1" t="s">
        <v>78</v>
      </c>
      <c r="B96" s="1">
        <v>22</v>
      </c>
      <c r="C96" s="26" t="s">
        <v>830</v>
      </c>
      <c r="D96" t="s">
        <v>80</v>
      </c>
      <c r="E96" s="27" t="s">
        <v>831</v>
      </c>
      <c r="F96" s="28" t="s">
        <v>158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884</v>
      </c>
    </row>
    <row r="98" ht="25.5">
      <c r="A98" s="1" t="s">
        <v>85</v>
      </c>
      <c r="E98" s="33" t="s">
        <v>692</v>
      </c>
    </row>
    <row r="99" ht="127.5">
      <c r="A99" s="1" t="s">
        <v>87</v>
      </c>
      <c r="E99" s="27" t="s">
        <v>834</v>
      </c>
    </row>
    <row r="100">
      <c r="A100" s="1" t="s">
        <v>75</v>
      </c>
      <c r="C100" s="22" t="s">
        <v>230</v>
      </c>
      <c r="E100" s="23" t="s">
        <v>470</v>
      </c>
      <c r="L100" s="24">
        <f>SUMIFS(L101:L104,A101:A104,"P")</f>
        <v>0</v>
      </c>
      <c r="M100" s="24">
        <f>SUMIFS(M101:M104,A101:A104,"P")</f>
        <v>0</v>
      </c>
      <c r="N100" s="25"/>
    </row>
    <row r="101">
      <c r="A101" s="1" t="s">
        <v>78</v>
      </c>
      <c r="B101" s="1">
        <v>23</v>
      </c>
      <c r="C101" s="26" t="s">
        <v>839</v>
      </c>
      <c r="D101" t="s">
        <v>80</v>
      </c>
      <c r="E101" s="27" t="s">
        <v>840</v>
      </c>
      <c r="F101" s="28" t="s">
        <v>141</v>
      </c>
      <c r="G101" s="29">
        <v>0.10000000000000001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841</v>
      </c>
    </row>
    <row r="103" ht="25.5">
      <c r="A103" s="1" t="s">
        <v>85</v>
      </c>
      <c r="E103" s="33" t="s">
        <v>885</v>
      </c>
    </row>
    <row r="104" ht="76.5">
      <c r="A104" s="1" t="s">
        <v>87</v>
      </c>
      <c r="E104" s="27" t="s">
        <v>555</v>
      </c>
    </row>
  </sheetData>
  <sheetProtection sheet="1" objects="1" scenarios="1" spinCount="100000" saltValue="hHJSbX0tU0YP239iT+5P4H0sbPJCQBKMCHT83pULn6QqqA6S5Qshq2bXBi4ZegdozsZ6zFU7qkvrOxkhPIH0rg==" hashValue="KKg9bIXrxECPLledUAc4QQEaw9LRW2RAQJQJE9nUJ0xA8RDTrGwIOl2gRu/yagqUO7sCVYU1o3xGslJUh3WY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COUNTIFS(L8:L110,"=0",A8:A110,"P")+COUNTIFS(L8:L110,"",A8:A110,"P")+SUM(Q8:Q110)</f>
        <v>0</v>
      </c>
    </row>
    <row r="8">
      <c r="A8" s="1" t="s">
        <v>73</v>
      </c>
      <c r="C8" s="22" t="s">
        <v>886</v>
      </c>
      <c r="E8" s="23" t="s">
        <v>33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596</v>
      </c>
      <c r="E9" s="23" t="s">
        <v>597</v>
      </c>
      <c r="L9" s="24">
        <f>SUMIFS(L10:L109,A10:A109,"P")</f>
        <v>0</v>
      </c>
      <c r="M9" s="24">
        <f>SUMIFS(M10:M109,A10:A109,"P")</f>
        <v>0</v>
      </c>
      <c r="N9" s="25"/>
    </row>
    <row r="10">
      <c r="A10" s="1" t="s">
        <v>78</v>
      </c>
      <c r="B10" s="1">
        <v>1</v>
      </c>
      <c r="C10" s="26" t="s">
        <v>887</v>
      </c>
      <c r="D10" t="s">
        <v>80</v>
      </c>
      <c r="E10" s="27" t="s">
        <v>888</v>
      </c>
      <c r="F10" s="28" t="s">
        <v>141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888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889</v>
      </c>
      <c r="D14" t="s">
        <v>80</v>
      </c>
      <c r="E14" s="27" t="s">
        <v>890</v>
      </c>
      <c r="F14" s="28" t="s">
        <v>141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890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660</v>
      </c>
      <c r="D18" t="s">
        <v>80</v>
      </c>
      <c r="E18" s="27" t="s">
        <v>891</v>
      </c>
      <c r="F18" s="28" t="s">
        <v>141</v>
      </c>
      <c r="G18" s="29">
        <v>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891</v>
      </c>
    </row>
    <row r="20">
      <c r="A20" s="1" t="s">
        <v>85</v>
      </c>
    </row>
    <row r="21">
      <c r="A21" s="1" t="s">
        <v>87</v>
      </c>
      <c r="E21" s="27" t="s">
        <v>80</v>
      </c>
    </row>
    <row r="22" ht="25.5">
      <c r="A22" s="1" t="s">
        <v>78</v>
      </c>
      <c r="B22" s="1">
        <v>4</v>
      </c>
      <c r="C22" s="26" t="s">
        <v>892</v>
      </c>
      <c r="D22" t="s">
        <v>80</v>
      </c>
      <c r="E22" s="27" t="s">
        <v>893</v>
      </c>
      <c r="F22" s="28" t="s">
        <v>82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83</v>
      </c>
      <c r="E23" s="27" t="s">
        <v>893</v>
      </c>
    </row>
    <row r="24">
      <c r="A24" s="1" t="s">
        <v>85</v>
      </c>
    </row>
    <row r="25">
      <c r="A25" s="1" t="s">
        <v>87</v>
      </c>
      <c r="E25" s="27" t="s">
        <v>80</v>
      </c>
    </row>
    <row r="26">
      <c r="A26" s="1" t="s">
        <v>78</v>
      </c>
      <c r="B26" s="1">
        <v>5</v>
      </c>
      <c r="C26" s="26" t="s">
        <v>598</v>
      </c>
      <c r="D26" t="s">
        <v>80</v>
      </c>
      <c r="E26" s="27" t="s">
        <v>599</v>
      </c>
      <c r="F26" s="28" t="s">
        <v>158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599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693</v>
      </c>
      <c r="D30" t="s">
        <v>80</v>
      </c>
      <c r="E30" s="27" t="s">
        <v>894</v>
      </c>
      <c r="F30" s="28" t="s">
        <v>152</v>
      </c>
      <c r="G30" s="29">
        <v>60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894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600</v>
      </c>
      <c r="D34" t="s">
        <v>80</v>
      </c>
      <c r="E34" s="27" t="s">
        <v>601</v>
      </c>
      <c r="F34" s="28" t="s">
        <v>152</v>
      </c>
      <c r="G34" s="29">
        <v>25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601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698</v>
      </c>
      <c r="D38" t="s">
        <v>80</v>
      </c>
      <c r="E38" s="27" t="s">
        <v>895</v>
      </c>
      <c r="F38" s="28" t="s">
        <v>152</v>
      </c>
      <c r="G38" s="29">
        <v>15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895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896</v>
      </c>
      <c r="D42" t="s">
        <v>80</v>
      </c>
      <c r="E42" s="27" t="s">
        <v>897</v>
      </c>
      <c r="F42" s="28" t="s">
        <v>152</v>
      </c>
      <c r="G42" s="29">
        <v>15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897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898</v>
      </c>
      <c r="D46" t="s">
        <v>80</v>
      </c>
      <c r="E46" s="27" t="s">
        <v>899</v>
      </c>
      <c r="F46" s="28" t="s">
        <v>604</v>
      </c>
      <c r="G46" s="29">
        <v>0.40000000000000002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899</v>
      </c>
    </row>
    <row r="48">
      <c r="A48" s="1" t="s">
        <v>85</v>
      </c>
    </row>
    <row r="49">
      <c r="A49" s="1" t="s">
        <v>87</v>
      </c>
      <c r="E49" s="27" t="s">
        <v>80</v>
      </c>
    </row>
    <row r="50">
      <c r="A50" s="1" t="s">
        <v>78</v>
      </c>
      <c r="B50" s="1">
        <v>11</v>
      </c>
      <c r="C50" s="26" t="s">
        <v>900</v>
      </c>
      <c r="D50" t="s">
        <v>80</v>
      </c>
      <c r="E50" s="27" t="s">
        <v>901</v>
      </c>
      <c r="F50" s="28" t="s">
        <v>604</v>
      </c>
      <c r="G50" s="29">
        <v>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901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902</v>
      </c>
      <c r="D54" t="s">
        <v>80</v>
      </c>
      <c r="E54" s="27" t="s">
        <v>903</v>
      </c>
      <c r="F54" s="28" t="s">
        <v>152</v>
      </c>
      <c r="G54" s="29">
        <v>6.4000000000000004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903</v>
      </c>
    </row>
    <row r="56">
      <c r="A56" s="1" t="s">
        <v>85</v>
      </c>
    </row>
    <row r="57">
      <c r="A57" s="1" t="s">
        <v>87</v>
      </c>
      <c r="E57" s="27" t="s">
        <v>80</v>
      </c>
    </row>
    <row r="58" ht="25.5">
      <c r="A58" s="1" t="s">
        <v>78</v>
      </c>
      <c r="B58" s="1">
        <v>13</v>
      </c>
      <c r="C58" s="26" t="s">
        <v>904</v>
      </c>
      <c r="D58" t="s">
        <v>80</v>
      </c>
      <c r="E58" s="27" t="s">
        <v>905</v>
      </c>
      <c r="F58" s="28" t="s">
        <v>152</v>
      </c>
      <c r="G58" s="29">
        <v>6.4000000000000004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83</v>
      </c>
      <c r="E59" s="27" t="s">
        <v>905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906</v>
      </c>
      <c r="D62" t="s">
        <v>80</v>
      </c>
      <c r="E62" s="27" t="s">
        <v>907</v>
      </c>
      <c r="F62" s="28" t="s">
        <v>158</v>
      </c>
      <c r="G62" s="29">
        <v>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907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908</v>
      </c>
      <c r="D66" t="s">
        <v>80</v>
      </c>
      <c r="E66" s="27" t="s">
        <v>909</v>
      </c>
      <c r="F66" s="28" t="s">
        <v>158</v>
      </c>
      <c r="G66" s="29">
        <v>8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909</v>
      </c>
    </row>
    <row r="68">
      <c r="A68" s="1" t="s">
        <v>85</v>
      </c>
    </row>
    <row r="69">
      <c r="A69" s="1" t="s">
        <v>87</v>
      </c>
      <c r="E69" s="27" t="s">
        <v>80</v>
      </c>
    </row>
    <row r="70">
      <c r="A70" s="1" t="s">
        <v>78</v>
      </c>
      <c r="B70" s="1">
        <v>16</v>
      </c>
      <c r="C70" s="26" t="s">
        <v>910</v>
      </c>
      <c r="D70" t="s">
        <v>80</v>
      </c>
      <c r="E70" s="27" t="s">
        <v>911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911</v>
      </c>
    </row>
    <row r="72">
      <c r="A72" s="1" t="s">
        <v>85</v>
      </c>
    </row>
    <row r="73">
      <c r="A73" s="1" t="s">
        <v>87</v>
      </c>
      <c r="E73" s="27" t="s">
        <v>80</v>
      </c>
    </row>
    <row r="74">
      <c r="A74" s="1" t="s">
        <v>78</v>
      </c>
      <c r="B74" s="1">
        <v>17</v>
      </c>
      <c r="C74" s="26" t="s">
        <v>912</v>
      </c>
      <c r="D74" t="s">
        <v>80</v>
      </c>
      <c r="E74" s="27" t="s">
        <v>913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913</v>
      </c>
    </row>
    <row r="76">
      <c r="A76" s="1" t="s">
        <v>85</v>
      </c>
    </row>
    <row r="77">
      <c r="A77" s="1" t="s">
        <v>87</v>
      </c>
      <c r="E77" s="27" t="s">
        <v>80</v>
      </c>
    </row>
    <row r="78">
      <c r="A78" s="1" t="s">
        <v>78</v>
      </c>
      <c r="B78" s="1">
        <v>18</v>
      </c>
      <c r="C78" s="26" t="s">
        <v>914</v>
      </c>
      <c r="D78" t="s">
        <v>80</v>
      </c>
      <c r="E78" s="27" t="s">
        <v>915</v>
      </c>
      <c r="F78" s="28" t="s">
        <v>158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915</v>
      </c>
    </row>
    <row r="80">
      <c r="A80" s="1" t="s">
        <v>85</v>
      </c>
    </row>
    <row r="81">
      <c r="A81" s="1" t="s">
        <v>87</v>
      </c>
      <c r="E81" s="27" t="s">
        <v>80</v>
      </c>
    </row>
    <row r="82">
      <c r="A82" s="1" t="s">
        <v>78</v>
      </c>
      <c r="B82" s="1">
        <v>19</v>
      </c>
      <c r="C82" s="26" t="s">
        <v>916</v>
      </c>
      <c r="D82" t="s">
        <v>80</v>
      </c>
      <c r="E82" s="27" t="s">
        <v>917</v>
      </c>
      <c r="F82" s="28" t="s">
        <v>158</v>
      </c>
      <c r="G82" s="29">
        <v>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917</v>
      </c>
    </row>
    <row r="84">
      <c r="A84" s="1" t="s">
        <v>85</v>
      </c>
    </row>
    <row r="85">
      <c r="A85" s="1" t="s">
        <v>87</v>
      </c>
      <c r="E85" s="27" t="s">
        <v>80</v>
      </c>
    </row>
    <row r="86" ht="25.5">
      <c r="A86" s="1" t="s">
        <v>78</v>
      </c>
      <c r="B86" s="1">
        <v>20</v>
      </c>
      <c r="C86" s="26" t="s">
        <v>619</v>
      </c>
      <c r="D86" t="s">
        <v>80</v>
      </c>
      <c r="E86" s="27" t="s">
        <v>620</v>
      </c>
      <c r="F86" s="28" t="s">
        <v>621</v>
      </c>
      <c r="G86" s="29">
        <v>160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142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83</v>
      </c>
      <c r="E87" s="27" t="s">
        <v>620</v>
      </c>
    </row>
    <row r="88">
      <c r="A88" s="1" t="s">
        <v>85</v>
      </c>
    </row>
    <row r="89">
      <c r="A89" s="1" t="s">
        <v>87</v>
      </c>
      <c r="E89" s="27" t="s">
        <v>80</v>
      </c>
    </row>
    <row r="90">
      <c r="A90" s="1" t="s">
        <v>78</v>
      </c>
      <c r="B90" s="1">
        <v>21</v>
      </c>
      <c r="C90" s="26" t="s">
        <v>918</v>
      </c>
      <c r="D90" t="s">
        <v>80</v>
      </c>
      <c r="E90" s="27" t="s">
        <v>623</v>
      </c>
      <c r="F90" s="28" t="s">
        <v>624</v>
      </c>
      <c r="G90" s="29">
        <v>8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623</v>
      </c>
    </row>
    <row r="92">
      <c r="A92" s="1" t="s">
        <v>85</v>
      </c>
    </row>
    <row r="93">
      <c r="A93" s="1" t="s">
        <v>87</v>
      </c>
      <c r="E93" s="27" t="s">
        <v>80</v>
      </c>
    </row>
    <row r="94">
      <c r="A94" s="1" t="s">
        <v>78</v>
      </c>
      <c r="B94" s="1">
        <v>22</v>
      </c>
      <c r="C94" s="26" t="s">
        <v>625</v>
      </c>
      <c r="D94" t="s">
        <v>80</v>
      </c>
      <c r="E94" s="27" t="s">
        <v>626</v>
      </c>
      <c r="F94" s="28" t="s">
        <v>624</v>
      </c>
      <c r="G94" s="29">
        <v>32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626</v>
      </c>
    </row>
    <row r="96">
      <c r="A96" s="1" t="s">
        <v>85</v>
      </c>
    </row>
    <row r="97">
      <c r="A97" s="1" t="s">
        <v>87</v>
      </c>
      <c r="E97" s="27" t="s">
        <v>80</v>
      </c>
    </row>
    <row r="98">
      <c r="A98" s="1" t="s">
        <v>78</v>
      </c>
      <c r="B98" s="1">
        <v>23</v>
      </c>
      <c r="C98" s="26" t="s">
        <v>627</v>
      </c>
      <c r="D98" t="s">
        <v>80</v>
      </c>
      <c r="E98" s="27" t="s">
        <v>628</v>
      </c>
      <c r="F98" s="28" t="s">
        <v>629</v>
      </c>
      <c r="G98" s="29">
        <v>0.10000000000000001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628</v>
      </c>
    </row>
    <row r="100">
      <c r="A100" s="1" t="s">
        <v>85</v>
      </c>
    </row>
    <row r="101">
      <c r="A101" s="1" t="s">
        <v>87</v>
      </c>
      <c r="E101" s="27" t="s">
        <v>80</v>
      </c>
    </row>
    <row r="102">
      <c r="A102" s="1" t="s">
        <v>78</v>
      </c>
      <c r="B102" s="1">
        <v>24</v>
      </c>
      <c r="C102" s="26" t="s">
        <v>630</v>
      </c>
      <c r="D102" t="s">
        <v>80</v>
      </c>
      <c r="E102" s="27" t="s">
        <v>631</v>
      </c>
      <c r="F102" s="28" t="s">
        <v>629</v>
      </c>
      <c r="G102" s="29">
        <v>0.10000000000000001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631</v>
      </c>
    </row>
    <row r="104">
      <c r="A104" s="1" t="s">
        <v>85</v>
      </c>
    </row>
    <row r="105">
      <c r="A105" s="1" t="s">
        <v>87</v>
      </c>
      <c r="E105" s="27" t="s">
        <v>80</v>
      </c>
    </row>
    <row r="106" ht="25.5">
      <c r="A106" s="1" t="s">
        <v>78</v>
      </c>
      <c r="B106" s="1">
        <v>25</v>
      </c>
      <c r="C106" s="26" t="s">
        <v>632</v>
      </c>
      <c r="D106" t="s">
        <v>80</v>
      </c>
      <c r="E106" s="27" t="s">
        <v>633</v>
      </c>
      <c r="F106" s="28" t="s">
        <v>152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83</v>
      </c>
      <c r="E107" s="27" t="s">
        <v>633</v>
      </c>
    </row>
    <row r="108">
      <c r="A108" s="1" t="s">
        <v>85</v>
      </c>
    </row>
    <row r="109">
      <c r="A109" s="1" t="s">
        <v>87</v>
      </c>
      <c r="E109" s="27" t="s">
        <v>80</v>
      </c>
    </row>
  </sheetData>
  <sheetProtection sheet="1" objects="1" scenarios="1" spinCount="100000" saltValue="2qdvHrPSfaIyU8xp1t8+hx2vpXGxyzqiu1rUBjH+LshUPX4DEexDf3eTjGMPjn9gHwQyrdSdGG4hhJCgZOl6aQ==" hashValue="5XY0rOv7D9mNbsFV9pkbXPXWcFwzZ8HzdJfOjZ+vXHd/KVVkeEtMeXHHGhSqJGLfRqE1i1eiQfa/5ov5XCbR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2024-08-07T12:27:32Z</dcterms:created>
  <dcterms:modified xsi:type="dcterms:W3CDTF">2024-08-07T12:27:35Z</dcterms:modified>
</cp:coreProperties>
</file>